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5" activeTab="0"/>
  </bookViews>
  <sheets>
    <sheet name="Minta" sheetId="1" r:id="rId1"/>
  </sheets>
  <definedNames/>
  <calcPr fullCalcOnLoad="1"/>
</workbook>
</file>

<file path=xl/sharedStrings.xml><?xml version="1.0" encoding="utf-8"?>
<sst xmlns="http://schemas.openxmlformats.org/spreadsheetml/2006/main" count="152" uniqueCount="38">
  <si>
    <t>Adó</t>
  </si>
  <si>
    <t>Nettó</t>
  </si>
  <si>
    <t>Bér</t>
  </si>
  <si>
    <t>EB. T (4%)</t>
  </si>
  <si>
    <t>EB. P (2%)</t>
  </si>
  <si>
    <t>MV jár (1,5)</t>
  </si>
  <si>
    <t>Nyugdíj (9,5%)</t>
  </si>
  <si>
    <t>Adójóváírás</t>
  </si>
  <si>
    <t>Éves bér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</si>
  <si>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</si>
  <si>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</si>
  <si>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</si>
  <si>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</si>
  <si>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</si>
  <si>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</si>
  <si>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</si>
  <si>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</si>
  <si>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</si>
  <si>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</si>
  <si>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</si>
  <si>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</si>
  <si>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Összesített</t>
  </si>
  <si>
    <t>Valós</t>
  </si>
  <si>
    <t>Különbözet</t>
  </si>
  <si>
    <t>MNYPT (1,5%)</t>
  </si>
  <si>
    <t>Nyugdíj (8%)</t>
  </si>
  <si>
    <t>Nyugdíj</t>
  </si>
  <si>
    <t>Együttes</t>
  </si>
  <si>
    <t>Tiszteletdíj</t>
  </si>
  <si>
    <t>Normal</t>
  </si>
  <si>
    <t>MNYPT</t>
  </si>
  <si>
    <t>Nyugdíjas</t>
  </si>
  <si>
    <t>Nyugdíj (1,5%)</t>
  </si>
  <si>
    <t>MNYPT (8%)</t>
  </si>
  <si>
    <t>Többes viszony</t>
  </si>
  <si>
    <t>Összalap</t>
  </si>
  <si>
    <t>OEP</t>
  </si>
  <si>
    <t>OEP ellátás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</si>
</sst>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i/>
      <sz val="10"/>
      <name val="Arial"/>
      <family val="2"/>
    </font>
    <font>
      <i/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2" borderId="9" xfId="0" applyFont="1" applyFill="1" applyBorder="1" applyAlignment="1">
      <alignment shrinkToFit="1"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5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9" fontId="5" fillId="0" borderId="32" xfId="0" applyNumberFormat="1" applyFont="1" applyBorder="1" applyAlignment="1">
      <alignment shrinkToFit="1"/>
    </xf>
    <xf numFmtId="10" fontId="5" fillId="0" borderId="5" xfId="0" applyNumberFormat="1" applyFont="1" applyBorder="1" applyAlignment="1">
      <alignment shrinkToFit="1"/>
    </xf>
    <xf numFmtId="0" fontId="5" fillId="0" borderId="5" xfId="0" applyFont="1" applyBorder="1" applyAlignment="1">
      <alignment shrinkToFit="1"/>
    </xf>
    <xf numFmtId="9" fontId="5" fillId="0" borderId="33" xfId="0" applyNumberFormat="1" applyFont="1" applyBorder="1" applyAlignment="1">
      <alignment shrinkToFi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110"/>
  <sheetViews>
    <sheetView tabSelected="1" zoomScale="90" zoomScaleNormal="90" workbookViewId="0" topLeftCell="A1">
      <selection activeCell="G87" sqref="G87"/>
    </sheetView>
  </sheetViews>
  <sheetFormatPr defaultColWidth="9.140625" defaultRowHeight="12.75"/>
  <cols>
    <col min="1" max="1" width="18.7109375" style="0" customWidth="1"/>
    <col min="3" max="3" width="10.8515625" style="0" bestFit="1" customWidth="1"/>
  </cols>
  <sheetData>
    <row r="2" ht="13.5" thickBot="1"/>
    <row r="3" spans="1:14" ht="13.5" thickBot="1">
      <c r="A3" s="11" t="s">
        <v>29</v>
      </c>
      <c r="B3" s="48" t="s">
        <v>2</v>
      </c>
      <c r="C3" s="49" t="s">
        <v>8</v>
      </c>
      <c r="D3" s="50" t="s">
        <v>0</v>
      </c>
      <c r="E3" s="54" t="s">
        <v>7</v>
      </c>
      <c r="F3" s="50" t="s">
        <v>6</v>
      </c>
      <c r="G3" s="50" t="s">
        <v>3</v>
      </c>
      <c r="H3" s="50" t="s">
        <v>4</v>
      </c>
      <c r="I3" s="50" t="s">
        <v>5</v>
      </c>
      <c r="J3" s="51" t="s">
        <v>1</v>
      </c>
      <c r="K3" s="52">
        <v>0.24</v>
      </c>
      <c r="L3" s="53">
        <v>0.015</v>
      </c>
      <c r="M3" s="53">
        <v>0.005</v>
      </c>
      <c r="N3" s="55">
        <v>0.01</v>
      </c>
    </row>
    <row r="4" spans="1:14" ht="12.75">
      <c r="A4" s="4" t="s">
        <v>9</v>
      </c>
      <c r="B4" s="12"/>
      <c r="C4" s="13">
        <f aca="true" t="shared" si="0" ref="C4:C15">B4*12</f>
        <v>0</v>
      </c>
      <c r="D4" s="14">
        <f>IF(C4*1.27&lt;=5000000,C4*1.27*17%/12,(((C4*1.27-5000000)*32%)+850000)/12)</f>
        <v>0</v>
      </c>
      <c r="E4" s="44"/>
      <c r="F4" s="15">
        <f>(B4*9.5%)</f>
        <v>0</v>
      </c>
      <c r="G4" s="15">
        <f>(B4*4%)</f>
        <v>0</v>
      </c>
      <c r="H4" s="15">
        <f>(B4*2%)</f>
        <v>0</v>
      </c>
      <c r="I4" s="15">
        <f>(B4*1.5%)</f>
        <v>0</v>
      </c>
      <c r="J4" s="16">
        <f>(B4-D4+E4-F4-G4-H4-I4)</f>
        <v>0</v>
      </c>
      <c r="K4" s="17">
        <f>B4*24%</f>
        <v>0</v>
      </c>
      <c r="L4" s="15">
        <f>B4*1.5%</f>
        <v>0</v>
      </c>
      <c r="M4" s="15">
        <f>B4*0.5%</f>
        <v>0</v>
      </c>
      <c r="N4" s="18">
        <f>B4*1%</f>
        <v>0</v>
      </c>
    </row>
    <row r="5" spans="1:14" ht="12.75">
      <c r="A5" s="1" t="s">
        <v>10</v>
      </c>
      <c r="B5" s="12"/>
      <c r="C5" s="13">
        <f t="shared" si="0"/>
        <v>0</v>
      </c>
      <c r="D5" s="14">
        <f aca="true" t="shared" si="1" ref="D5:D15">IF(C5*1.27&lt;=5000000,C5*1.27*17%/12,(((C5*1.27-5000000)*32%)+850000)/12)</f>
        <v>0</v>
      </c>
      <c r="E5" s="44"/>
      <c r="F5" s="15">
        <f aca="true" t="shared" si="2" ref="F5:F15">(B5*9.5%)</f>
        <v>0</v>
      </c>
      <c r="G5" s="15">
        <f aca="true" t="shared" si="3" ref="G5:G15">(B5*4%)</f>
        <v>0</v>
      </c>
      <c r="H5" s="15">
        <f aca="true" t="shared" si="4" ref="H5:H15">(B5*2%)</f>
        <v>0</v>
      </c>
      <c r="I5" s="15">
        <f aca="true" t="shared" si="5" ref="I5:I15">(B5*1.5%)</f>
        <v>0</v>
      </c>
      <c r="J5" s="16">
        <f aca="true" t="shared" si="6" ref="J5:J15">(B5-D5+E5-F5-G5-H5-I5)</f>
        <v>0</v>
      </c>
      <c r="K5" s="17">
        <f aca="true" t="shared" si="7" ref="K5:K15">B5*24%</f>
        <v>0</v>
      </c>
      <c r="L5" s="15">
        <f aca="true" t="shared" si="8" ref="L5:L15">B5*1.5%</f>
        <v>0</v>
      </c>
      <c r="M5" s="15">
        <f aca="true" t="shared" si="9" ref="M5:M15">B5*0.5%</f>
        <v>0</v>
      </c>
      <c r="N5" s="18">
        <f aca="true" t="shared" si="10" ref="N5:N15">B5*1%</f>
        <v>0</v>
      </c>
    </row>
    <row r="6" spans="1:14" ht="12.75">
      <c r="A6" s="1" t="s">
        <v>11</v>
      </c>
      <c r="B6" s="12"/>
      <c r="C6" s="13">
        <f t="shared" si="0"/>
        <v>0</v>
      </c>
      <c r="D6" s="14">
        <f t="shared" si="1"/>
        <v>0</v>
      </c>
      <c r="E6" s="44"/>
      <c r="F6" s="15">
        <f t="shared" si="2"/>
        <v>0</v>
      </c>
      <c r="G6" s="15">
        <f t="shared" si="3"/>
        <v>0</v>
      </c>
      <c r="H6" s="15">
        <f t="shared" si="4"/>
        <v>0</v>
      </c>
      <c r="I6" s="15">
        <f t="shared" si="5"/>
        <v>0</v>
      </c>
      <c r="J6" s="16">
        <f t="shared" si="6"/>
        <v>0</v>
      </c>
      <c r="K6" s="17">
        <f t="shared" si="7"/>
        <v>0</v>
      </c>
      <c r="L6" s="15">
        <f t="shared" si="8"/>
        <v>0</v>
      </c>
      <c r="M6" s="15">
        <f t="shared" si="9"/>
        <v>0</v>
      </c>
      <c r="N6" s="18">
        <f t="shared" si="10"/>
        <v>0</v>
      </c>
    </row>
    <row r="7" spans="1:14" ht="12.75">
      <c r="A7" s="1" t="s">
        <v>12</v>
      </c>
      <c r="B7" s="12"/>
      <c r="C7" s="13">
        <f t="shared" si="0"/>
        <v>0</v>
      </c>
      <c r="D7" s="14">
        <f t="shared" si="1"/>
        <v>0</v>
      </c>
      <c r="E7" s="44"/>
      <c r="F7" s="15">
        <f t="shared" si="2"/>
        <v>0</v>
      </c>
      <c r="G7" s="15">
        <f t="shared" si="3"/>
        <v>0</v>
      </c>
      <c r="H7" s="15">
        <f t="shared" si="4"/>
        <v>0</v>
      </c>
      <c r="I7" s="15">
        <f t="shared" si="5"/>
        <v>0</v>
      </c>
      <c r="J7" s="16">
        <f t="shared" si="6"/>
        <v>0</v>
      </c>
      <c r="K7" s="17">
        <f t="shared" si="7"/>
        <v>0</v>
      </c>
      <c r="L7" s="15">
        <f t="shared" si="8"/>
        <v>0</v>
      </c>
      <c r="M7" s="15">
        <f t="shared" si="9"/>
        <v>0</v>
      </c>
      <c r="N7" s="18">
        <f t="shared" si="10"/>
        <v>0</v>
      </c>
    </row>
    <row r="8" spans="1:14" ht="12.75">
      <c r="A8" s="1" t="s">
        <v>13</v>
      </c>
      <c r="B8" s="12"/>
      <c r="C8" s="13">
        <f t="shared" si="0"/>
        <v>0</v>
      </c>
      <c r="D8" s="14">
        <f t="shared" si="1"/>
        <v>0</v>
      </c>
      <c r="E8" s="44"/>
      <c r="F8" s="15">
        <f t="shared" si="2"/>
        <v>0</v>
      </c>
      <c r="G8" s="15">
        <f t="shared" si="3"/>
        <v>0</v>
      </c>
      <c r="H8" s="15">
        <f t="shared" si="4"/>
        <v>0</v>
      </c>
      <c r="I8" s="15">
        <f t="shared" si="5"/>
        <v>0</v>
      </c>
      <c r="J8" s="16">
        <f t="shared" si="6"/>
        <v>0</v>
      </c>
      <c r="K8" s="17">
        <f t="shared" si="7"/>
        <v>0</v>
      </c>
      <c r="L8" s="15">
        <f t="shared" si="8"/>
        <v>0</v>
      </c>
      <c r="M8" s="15">
        <f t="shared" si="9"/>
        <v>0</v>
      </c>
      <c r="N8" s="18">
        <f t="shared" si="10"/>
        <v>0</v>
      </c>
    </row>
    <row r="9" spans="1:14" ht="12.75">
      <c r="A9" s="1" t="s">
        <v>14</v>
      </c>
      <c r="B9" s="12"/>
      <c r="C9" s="13">
        <f t="shared" si="0"/>
        <v>0</v>
      </c>
      <c r="D9" s="14">
        <f t="shared" si="1"/>
        <v>0</v>
      </c>
      <c r="E9" s="44"/>
      <c r="F9" s="15">
        <f t="shared" si="2"/>
        <v>0</v>
      </c>
      <c r="G9" s="15">
        <f t="shared" si="3"/>
        <v>0</v>
      </c>
      <c r="H9" s="15">
        <f t="shared" si="4"/>
        <v>0</v>
      </c>
      <c r="I9" s="15">
        <f t="shared" si="5"/>
        <v>0</v>
      </c>
      <c r="J9" s="16">
        <f t="shared" si="6"/>
        <v>0</v>
      </c>
      <c r="K9" s="17">
        <f t="shared" si="7"/>
        <v>0</v>
      </c>
      <c r="L9" s="15">
        <f t="shared" si="8"/>
        <v>0</v>
      </c>
      <c r="M9" s="15">
        <f t="shared" si="9"/>
        <v>0</v>
      </c>
      <c r="N9" s="18">
        <f t="shared" si="10"/>
        <v>0</v>
      </c>
    </row>
    <row r="10" spans="1:14" ht="12.75">
      <c r="A10" s="1" t="s">
        <v>15</v>
      </c>
      <c r="B10" s="12"/>
      <c r="C10" s="13">
        <f t="shared" si="0"/>
        <v>0</v>
      </c>
      <c r="D10" s="14">
        <f t="shared" si="1"/>
        <v>0</v>
      </c>
      <c r="E10" s="44"/>
      <c r="F10" s="15">
        <f t="shared" si="2"/>
        <v>0</v>
      </c>
      <c r="G10" s="15">
        <f t="shared" si="3"/>
        <v>0</v>
      </c>
      <c r="H10" s="15">
        <f t="shared" si="4"/>
        <v>0</v>
      </c>
      <c r="I10" s="15">
        <f t="shared" si="5"/>
        <v>0</v>
      </c>
      <c r="J10" s="16">
        <f t="shared" si="6"/>
        <v>0</v>
      </c>
      <c r="K10" s="17">
        <f t="shared" si="7"/>
        <v>0</v>
      </c>
      <c r="L10" s="15">
        <f t="shared" si="8"/>
        <v>0</v>
      </c>
      <c r="M10" s="15">
        <f t="shared" si="9"/>
        <v>0</v>
      </c>
      <c r="N10" s="18">
        <f t="shared" si="10"/>
        <v>0</v>
      </c>
    </row>
    <row r="11" spans="1:14" ht="12.75">
      <c r="A11" s="1" t="s">
        <v>16</v>
      </c>
      <c r="B11" s="12"/>
      <c r="C11" s="13">
        <f t="shared" si="0"/>
        <v>0</v>
      </c>
      <c r="D11" s="14">
        <f t="shared" si="1"/>
        <v>0</v>
      </c>
      <c r="E11" s="44"/>
      <c r="F11" s="15">
        <f t="shared" si="2"/>
        <v>0</v>
      </c>
      <c r="G11" s="15">
        <f t="shared" si="3"/>
        <v>0</v>
      </c>
      <c r="H11" s="15">
        <f t="shared" si="4"/>
        <v>0</v>
      </c>
      <c r="I11" s="15">
        <f t="shared" si="5"/>
        <v>0</v>
      </c>
      <c r="J11" s="16">
        <f t="shared" si="6"/>
        <v>0</v>
      </c>
      <c r="K11" s="17">
        <f t="shared" si="7"/>
        <v>0</v>
      </c>
      <c r="L11" s="15">
        <f t="shared" si="8"/>
        <v>0</v>
      </c>
      <c r="M11" s="15">
        <f t="shared" si="9"/>
        <v>0</v>
      </c>
      <c r="N11" s="18">
        <f t="shared" si="10"/>
        <v>0</v>
      </c>
    </row>
    <row r="12" spans="1:14" ht="12.75">
      <c r="A12" s="1" t="s">
        <v>17</v>
      </c>
      <c r="B12" s="12"/>
      <c r="C12" s="13">
        <f t="shared" si="0"/>
        <v>0</v>
      </c>
      <c r="D12" s="14">
        <f t="shared" si="1"/>
        <v>0</v>
      </c>
      <c r="E12" s="44"/>
      <c r="F12" s="15">
        <f t="shared" si="2"/>
        <v>0</v>
      </c>
      <c r="G12" s="15">
        <f t="shared" si="3"/>
        <v>0</v>
      </c>
      <c r="H12" s="15">
        <f t="shared" si="4"/>
        <v>0</v>
      </c>
      <c r="I12" s="15">
        <f t="shared" si="5"/>
        <v>0</v>
      </c>
      <c r="J12" s="16">
        <f t="shared" si="6"/>
        <v>0</v>
      </c>
      <c r="K12" s="17">
        <f t="shared" si="7"/>
        <v>0</v>
      </c>
      <c r="L12" s="15">
        <f t="shared" si="8"/>
        <v>0</v>
      </c>
      <c r="M12" s="15">
        <f t="shared" si="9"/>
        <v>0</v>
      </c>
      <c r="N12" s="18">
        <f t="shared" si="10"/>
        <v>0</v>
      </c>
    </row>
    <row r="13" spans="1:14" ht="12.75">
      <c r="A13" s="1" t="s">
        <v>18</v>
      </c>
      <c r="B13" s="12"/>
      <c r="C13" s="13">
        <f t="shared" si="0"/>
        <v>0</v>
      </c>
      <c r="D13" s="14">
        <f t="shared" si="1"/>
        <v>0</v>
      </c>
      <c r="E13" s="44"/>
      <c r="F13" s="15">
        <f t="shared" si="2"/>
        <v>0</v>
      </c>
      <c r="G13" s="15">
        <f t="shared" si="3"/>
        <v>0</v>
      </c>
      <c r="H13" s="15">
        <f t="shared" si="4"/>
        <v>0</v>
      </c>
      <c r="I13" s="15">
        <f t="shared" si="5"/>
        <v>0</v>
      </c>
      <c r="J13" s="16">
        <f t="shared" si="6"/>
        <v>0</v>
      </c>
      <c r="K13" s="17">
        <f t="shared" si="7"/>
        <v>0</v>
      </c>
      <c r="L13" s="15">
        <f t="shared" si="8"/>
        <v>0</v>
      </c>
      <c r="M13" s="15">
        <f t="shared" si="9"/>
        <v>0</v>
      </c>
      <c r="N13" s="18">
        <f t="shared" si="10"/>
        <v>0</v>
      </c>
    </row>
    <row r="14" spans="1:14" ht="12.75">
      <c r="A14" s="1" t="s">
        <v>19</v>
      </c>
      <c r="B14" s="12"/>
      <c r="C14" s="13">
        <f t="shared" si="0"/>
        <v>0</v>
      </c>
      <c r="D14" s="14">
        <f t="shared" si="1"/>
        <v>0</v>
      </c>
      <c r="E14" s="44"/>
      <c r="F14" s="15">
        <f t="shared" si="2"/>
        <v>0</v>
      </c>
      <c r="G14" s="15">
        <f t="shared" si="3"/>
        <v>0</v>
      </c>
      <c r="H14" s="15">
        <f t="shared" si="4"/>
        <v>0</v>
      </c>
      <c r="I14" s="15">
        <f t="shared" si="5"/>
        <v>0</v>
      </c>
      <c r="J14" s="16">
        <f t="shared" si="6"/>
        <v>0</v>
      </c>
      <c r="K14" s="17">
        <f t="shared" si="7"/>
        <v>0</v>
      </c>
      <c r="L14" s="15">
        <f t="shared" si="8"/>
        <v>0</v>
      </c>
      <c r="M14" s="15">
        <f t="shared" si="9"/>
        <v>0</v>
      </c>
      <c r="N14" s="18">
        <f t="shared" si="10"/>
        <v>0</v>
      </c>
    </row>
    <row r="15" spans="1:14" ht="13.5" thickBot="1">
      <c r="A15" s="8" t="s">
        <v>20</v>
      </c>
      <c r="B15" s="12"/>
      <c r="C15" s="13">
        <f t="shared" si="0"/>
        <v>0</v>
      </c>
      <c r="D15" s="14">
        <f t="shared" si="1"/>
        <v>0</v>
      </c>
      <c r="E15" s="44"/>
      <c r="F15" s="15">
        <f t="shared" si="2"/>
        <v>0</v>
      </c>
      <c r="G15" s="15">
        <f t="shared" si="3"/>
        <v>0</v>
      </c>
      <c r="H15" s="15">
        <f t="shared" si="4"/>
        <v>0</v>
      </c>
      <c r="I15" s="15">
        <f t="shared" si="5"/>
        <v>0</v>
      </c>
      <c r="J15" s="16">
        <f t="shared" si="6"/>
        <v>0</v>
      </c>
      <c r="K15" s="17">
        <f t="shared" si="7"/>
        <v>0</v>
      </c>
      <c r="L15" s="15">
        <f t="shared" si="8"/>
        <v>0</v>
      </c>
      <c r="M15" s="15">
        <f t="shared" si="9"/>
        <v>0</v>
      </c>
      <c r="N15" s="18">
        <f t="shared" si="10"/>
        <v>0</v>
      </c>
    </row>
    <row r="16" spans="1:14" ht="12.75">
      <c r="A16" s="9" t="s">
        <v>21</v>
      </c>
      <c r="B16" s="27">
        <f>SUM(B4:B15)</f>
        <v>0</v>
      </c>
      <c r="C16" s="28"/>
      <c r="D16" s="29">
        <f aca="true" t="shared" si="11" ref="D16:I16">SUM(D4:D15)</f>
        <v>0</v>
      </c>
      <c r="E16" s="45">
        <f t="shared" si="11"/>
        <v>0</v>
      </c>
      <c r="F16" s="29">
        <f t="shared" si="11"/>
        <v>0</v>
      </c>
      <c r="G16" s="29">
        <f t="shared" si="11"/>
        <v>0</v>
      </c>
      <c r="H16" s="29">
        <f t="shared" si="11"/>
        <v>0</v>
      </c>
      <c r="I16" s="29">
        <f t="shared" si="11"/>
        <v>0</v>
      </c>
      <c r="J16" s="30"/>
      <c r="K16" s="31"/>
      <c r="L16" s="32"/>
      <c r="M16" s="32"/>
      <c r="N16" s="33"/>
    </row>
    <row r="17" spans="1:14" ht="12.75">
      <c r="A17" s="2" t="s">
        <v>22</v>
      </c>
      <c r="B17" s="34">
        <f>SUM(B4:B15)</f>
        <v>0</v>
      </c>
      <c r="C17" s="35"/>
      <c r="D17" s="36">
        <f>IF(B17*1.27&lt;=5000000,B17*1.27*17%,((B17*1.27-5000000)*32%)+850000)</f>
        <v>0</v>
      </c>
      <c r="E17" s="46">
        <f>IF(B17*1.27&lt;=3188000,181200,181200-((B17*1.27-3188000)*12%))</f>
        <v>181200</v>
      </c>
      <c r="F17" s="15">
        <f>(B17*9.5%)</f>
        <v>0</v>
      </c>
      <c r="G17" s="36">
        <f>(B17*4%)</f>
        <v>0</v>
      </c>
      <c r="H17" s="36">
        <f>(B17*2%)</f>
        <v>0</v>
      </c>
      <c r="I17" s="36">
        <f>(B17*1.5%)</f>
        <v>0</v>
      </c>
      <c r="J17" s="22"/>
      <c r="K17" s="37"/>
      <c r="L17" s="21"/>
      <c r="M17" s="21"/>
      <c r="N17" s="23"/>
    </row>
    <row r="18" spans="1:14" ht="13.5" thickBot="1">
      <c r="A18" s="3" t="s">
        <v>23</v>
      </c>
      <c r="B18" s="38">
        <f>B17-B16</f>
        <v>0</v>
      </c>
      <c r="C18" s="39"/>
      <c r="D18" s="39">
        <f aca="true" t="shared" si="12" ref="D18:I18">D17-D16</f>
        <v>0</v>
      </c>
      <c r="E18" s="47">
        <f t="shared" si="12"/>
        <v>181200</v>
      </c>
      <c r="F18" s="39">
        <f t="shared" si="12"/>
        <v>0</v>
      </c>
      <c r="G18" s="39">
        <f t="shared" si="12"/>
        <v>0</v>
      </c>
      <c r="H18" s="39">
        <f t="shared" si="12"/>
        <v>0</v>
      </c>
      <c r="I18" s="39">
        <f t="shared" si="12"/>
        <v>0</v>
      </c>
      <c r="J18" s="40"/>
      <c r="K18" s="41"/>
      <c r="L18" s="42"/>
      <c r="M18" s="42"/>
      <c r="N18" s="43"/>
    </row>
    <row r="21" ht="13.5" thickBot="1"/>
    <row r="22" spans="1:15" ht="13.5" thickBot="1">
      <c r="A22" s="11" t="s">
        <v>30</v>
      </c>
      <c r="B22" s="48" t="s">
        <v>2</v>
      </c>
      <c r="C22" s="49" t="s">
        <v>8</v>
      </c>
      <c r="D22" s="50" t="s">
        <v>0</v>
      </c>
      <c r="E22" s="54" t="s">
        <v>7</v>
      </c>
      <c r="F22" s="50" t="s">
        <v>25</v>
      </c>
      <c r="G22" s="50" t="s">
        <v>24</v>
      </c>
      <c r="H22" s="50" t="s">
        <v>3</v>
      </c>
      <c r="I22" s="50" t="s">
        <v>4</v>
      </c>
      <c r="J22" s="50" t="s">
        <v>5</v>
      </c>
      <c r="K22" s="51" t="s">
        <v>1</v>
      </c>
      <c r="L22" s="52">
        <v>0.24</v>
      </c>
      <c r="M22" s="53">
        <v>0.015</v>
      </c>
      <c r="N22" s="53">
        <v>0.005</v>
      </c>
      <c r="O22" s="55">
        <v>0.01</v>
      </c>
    </row>
    <row r="23" spans="1:15" ht="12.75">
      <c r="A23" s="4" t="s">
        <v>9</v>
      </c>
      <c r="B23" s="12"/>
      <c r="C23" s="13">
        <f aca="true" t="shared" si="13" ref="C23:C34">B23*12</f>
        <v>0</v>
      </c>
      <c r="D23" s="14">
        <f>IF(C23*1.27&lt;=5000000,C23*1.27*17%/12,(((C23*1.27-5000000)*32%)+850000)/12)</f>
        <v>0</v>
      </c>
      <c r="E23" s="44"/>
      <c r="F23" s="15">
        <f aca="true" t="shared" si="14" ref="F23:F34">(B23*8%)</f>
        <v>0</v>
      </c>
      <c r="G23" s="15">
        <f aca="true" t="shared" si="15" ref="G23:G34">(B23*1.5%)</f>
        <v>0</v>
      </c>
      <c r="H23" s="15">
        <f>(B23*4%)</f>
        <v>0</v>
      </c>
      <c r="I23" s="15">
        <f>(B23*2%)</f>
        <v>0</v>
      </c>
      <c r="J23" s="15">
        <f>(B23*1.5%)</f>
        <v>0</v>
      </c>
      <c r="K23" s="16">
        <f>(B23-D23+E23-F23-G23-H23-I23-J23)</f>
        <v>0</v>
      </c>
      <c r="L23" s="17">
        <f aca="true" t="shared" si="16" ref="L23:L34">B23*24%</f>
        <v>0</v>
      </c>
      <c r="M23" s="15">
        <f aca="true" t="shared" si="17" ref="M23:M34">B23*1.5%</f>
        <v>0</v>
      </c>
      <c r="N23" s="15">
        <f aca="true" t="shared" si="18" ref="N23:N34">B23*0.5%</f>
        <v>0</v>
      </c>
      <c r="O23" s="18">
        <f aca="true" t="shared" si="19" ref="O23:O34">B23*1%</f>
        <v>0</v>
      </c>
    </row>
    <row r="24" spans="1:15" ht="12.75">
      <c r="A24" s="1" t="s">
        <v>10</v>
      </c>
      <c r="B24" s="12"/>
      <c r="C24" s="13">
        <f t="shared" si="13"/>
        <v>0</v>
      </c>
      <c r="D24" s="14">
        <f aca="true" t="shared" si="20" ref="D24:D34">IF(C24*1.27&lt;=5000000,C24*1.27*17%/12,(((C24*1.27-5000000)*32%)+850000)/12)</f>
        <v>0</v>
      </c>
      <c r="E24" s="44"/>
      <c r="F24" s="15">
        <f t="shared" si="14"/>
        <v>0</v>
      </c>
      <c r="G24" s="15">
        <f t="shared" si="15"/>
        <v>0</v>
      </c>
      <c r="H24" s="15">
        <f aca="true" t="shared" si="21" ref="H24:H34">(B24*4%)</f>
        <v>0</v>
      </c>
      <c r="I24" s="15">
        <f aca="true" t="shared" si="22" ref="I24:I34">(B24*2%)</f>
        <v>0</v>
      </c>
      <c r="J24" s="15">
        <f aca="true" t="shared" si="23" ref="J24:J34">(B24*1.5%)</f>
        <v>0</v>
      </c>
      <c r="K24" s="16">
        <f aca="true" t="shared" si="24" ref="K24:K34">(B24-D24+E24-F24-G24-H24-I24-J24)</f>
        <v>0</v>
      </c>
      <c r="L24" s="17">
        <f t="shared" si="16"/>
        <v>0</v>
      </c>
      <c r="M24" s="15">
        <f t="shared" si="17"/>
        <v>0</v>
      </c>
      <c r="N24" s="15">
        <f t="shared" si="18"/>
        <v>0</v>
      </c>
      <c r="O24" s="18">
        <f t="shared" si="19"/>
        <v>0</v>
      </c>
    </row>
    <row r="25" spans="1:15" ht="12.75">
      <c r="A25" s="1" t="s">
        <v>11</v>
      </c>
      <c r="B25" s="12"/>
      <c r="C25" s="13">
        <f t="shared" si="13"/>
        <v>0</v>
      </c>
      <c r="D25" s="14">
        <f t="shared" si="20"/>
        <v>0</v>
      </c>
      <c r="E25" s="44"/>
      <c r="F25" s="15">
        <f t="shared" si="14"/>
        <v>0</v>
      </c>
      <c r="G25" s="15">
        <f t="shared" si="15"/>
        <v>0</v>
      </c>
      <c r="H25" s="15">
        <f t="shared" si="21"/>
        <v>0</v>
      </c>
      <c r="I25" s="15">
        <f t="shared" si="22"/>
        <v>0</v>
      </c>
      <c r="J25" s="15">
        <f t="shared" si="23"/>
        <v>0</v>
      </c>
      <c r="K25" s="16">
        <f t="shared" si="24"/>
        <v>0</v>
      </c>
      <c r="L25" s="17">
        <f t="shared" si="16"/>
        <v>0</v>
      </c>
      <c r="M25" s="15">
        <f t="shared" si="17"/>
        <v>0</v>
      </c>
      <c r="N25" s="15">
        <f t="shared" si="18"/>
        <v>0</v>
      </c>
      <c r="O25" s="18">
        <f t="shared" si="19"/>
        <v>0</v>
      </c>
    </row>
    <row r="26" spans="1:15" ht="12.75">
      <c r="A26" s="1" t="s">
        <v>12</v>
      </c>
      <c r="B26" s="12"/>
      <c r="C26" s="13">
        <f t="shared" si="13"/>
        <v>0</v>
      </c>
      <c r="D26" s="14">
        <f t="shared" si="20"/>
        <v>0</v>
      </c>
      <c r="E26" s="44"/>
      <c r="F26" s="15">
        <f t="shared" si="14"/>
        <v>0</v>
      </c>
      <c r="G26" s="15">
        <f t="shared" si="15"/>
        <v>0</v>
      </c>
      <c r="H26" s="15">
        <f t="shared" si="21"/>
        <v>0</v>
      </c>
      <c r="I26" s="15">
        <f t="shared" si="22"/>
        <v>0</v>
      </c>
      <c r="J26" s="15">
        <f t="shared" si="23"/>
        <v>0</v>
      </c>
      <c r="K26" s="16">
        <f t="shared" si="24"/>
        <v>0</v>
      </c>
      <c r="L26" s="17">
        <f t="shared" si="16"/>
        <v>0</v>
      </c>
      <c r="M26" s="15">
        <f t="shared" si="17"/>
        <v>0</v>
      </c>
      <c r="N26" s="15">
        <f t="shared" si="18"/>
        <v>0</v>
      </c>
      <c r="O26" s="18">
        <f t="shared" si="19"/>
        <v>0</v>
      </c>
    </row>
    <row r="27" spans="1:15" ht="12.75">
      <c r="A27" s="1" t="s">
        <v>13</v>
      </c>
      <c r="B27" s="12"/>
      <c r="C27" s="13">
        <f t="shared" si="13"/>
        <v>0</v>
      </c>
      <c r="D27" s="14">
        <f t="shared" si="20"/>
        <v>0</v>
      </c>
      <c r="E27" s="44"/>
      <c r="F27" s="15">
        <f t="shared" si="14"/>
        <v>0</v>
      </c>
      <c r="G27" s="15">
        <f t="shared" si="15"/>
        <v>0</v>
      </c>
      <c r="H27" s="15">
        <f t="shared" si="21"/>
        <v>0</v>
      </c>
      <c r="I27" s="15">
        <f t="shared" si="22"/>
        <v>0</v>
      </c>
      <c r="J27" s="15">
        <f t="shared" si="23"/>
        <v>0</v>
      </c>
      <c r="K27" s="16">
        <f t="shared" si="24"/>
        <v>0</v>
      </c>
      <c r="L27" s="17">
        <f t="shared" si="16"/>
        <v>0</v>
      </c>
      <c r="M27" s="15">
        <f t="shared" si="17"/>
        <v>0</v>
      </c>
      <c r="N27" s="15">
        <f t="shared" si="18"/>
        <v>0</v>
      </c>
      <c r="O27" s="18">
        <f t="shared" si="19"/>
        <v>0</v>
      </c>
    </row>
    <row r="28" spans="1:15" ht="12.75">
      <c r="A28" s="1" t="s">
        <v>14</v>
      </c>
      <c r="B28" s="12"/>
      <c r="C28" s="13">
        <f t="shared" si="13"/>
        <v>0</v>
      </c>
      <c r="D28" s="14">
        <f t="shared" si="20"/>
        <v>0</v>
      </c>
      <c r="E28" s="44"/>
      <c r="F28" s="15">
        <f t="shared" si="14"/>
        <v>0</v>
      </c>
      <c r="G28" s="15">
        <f t="shared" si="15"/>
        <v>0</v>
      </c>
      <c r="H28" s="15">
        <f t="shared" si="21"/>
        <v>0</v>
      </c>
      <c r="I28" s="15">
        <f t="shared" si="22"/>
        <v>0</v>
      </c>
      <c r="J28" s="15">
        <f t="shared" si="23"/>
        <v>0</v>
      </c>
      <c r="K28" s="16">
        <f t="shared" si="24"/>
        <v>0</v>
      </c>
      <c r="L28" s="17">
        <f t="shared" si="16"/>
        <v>0</v>
      </c>
      <c r="M28" s="15">
        <f t="shared" si="17"/>
        <v>0</v>
      </c>
      <c r="N28" s="15">
        <f t="shared" si="18"/>
        <v>0</v>
      </c>
      <c r="O28" s="18">
        <f t="shared" si="19"/>
        <v>0</v>
      </c>
    </row>
    <row r="29" spans="1:15" ht="12.75">
      <c r="A29" s="1" t="s">
        <v>15</v>
      </c>
      <c r="B29" s="12"/>
      <c r="C29" s="13">
        <f t="shared" si="13"/>
        <v>0</v>
      </c>
      <c r="D29" s="14">
        <f t="shared" si="20"/>
        <v>0</v>
      </c>
      <c r="E29" s="44"/>
      <c r="F29" s="15">
        <f t="shared" si="14"/>
        <v>0</v>
      </c>
      <c r="G29" s="15">
        <f t="shared" si="15"/>
        <v>0</v>
      </c>
      <c r="H29" s="15">
        <f t="shared" si="21"/>
        <v>0</v>
      </c>
      <c r="I29" s="15">
        <f t="shared" si="22"/>
        <v>0</v>
      </c>
      <c r="J29" s="15">
        <f t="shared" si="23"/>
        <v>0</v>
      </c>
      <c r="K29" s="16">
        <f t="shared" si="24"/>
        <v>0</v>
      </c>
      <c r="L29" s="17">
        <f t="shared" si="16"/>
        <v>0</v>
      </c>
      <c r="M29" s="15">
        <f t="shared" si="17"/>
        <v>0</v>
      </c>
      <c r="N29" s="15">
        <f t="shared" si="18"/>
        <v>0</v>
      </c>
      <c r="O29" s="18">
        <f t="shared" si="19"/>
        <v>0</v>
      </c>
    </row>
    <row r="30" spans="1:15" ht="12.75">
      <c r="A30" s="1" t="s">
        <v>16</v>
      </c>
      <c r="B30" s="12"/>
      <c r="C30" s="13">
        <f t="shared" si="13"/>
        <v>0</v>
      </c>
      <c r="D30" s="14">
        <f t="shared" si="20"/>
        <v>0</v>
      </c>
      <c r="E30" s="44"/>
      <c r="F30" s="15">
        <f t="shared" si="14"/>
        <v>0</v>
      </c>
      <c r="G30" s="15">
        <f t="shared" si="15"/>
        <v>0</v>
      </c>
      <c r="H30" s="15">
        <f t="shared" si="21"/>
        <v>0</v>
      </c>
      <c r="I30" s="15">
        <f t="shared" si="22"/>
        <v>0</v>
      </c>
      <c r="J30" s="15">
        <f t="shared" si="23"/>
        <v>0</v>
      </c>
      <c r="K30" s="16">
        <f t="shared" si="24"/>
        <v>0</v>
      </c>
      <c r="L30" s="17">
        <f t="shared" si="16"/>
        <v>0</v>
      </c>
      <c r="M30" s="15">
        <f t="shared" si="17"/>
        <v>0</v>
      </c>
      <c r="N30" s="15">
        <f t="shared" si="18"/>
        <v>0</v>
      </c>
      <c r="O30" s="18">
        <f t="shared" si="19"/>
        <v>0</v>
      </c>
    </row>
    <row r="31" spans="1:15" ht="12.75">
      <c r="A31" s="1" t="s">
        <v>17</v>
      </c>
      <c r="B31" s="12"/>
      <c r="C31" s="13">
        <f t="shared" si="13"/>
        <v>0</v>
      </c>
      <c r="D31" s="14">
        <f t="shared" si="20"/>
        <v>0</v>
      </c>
      <c r="E31" s="44"/>
      <c r="F31" s="15">
        <f t="shared" si="14"/>
        <v>0</v>
      </c>
      <c r="G31" s="15">
        <f t="shared" si="15"/>
        <v>0</v>
      </c>
      <c r="H31" s="15">
        <f t="shared" si="21"/>
        <v>0</v>
      </c>
      <c r="I31" s="15">
        <f t="shared" si="22"/>
        <v>0</v>
      </c>
      <c r="J31" s="15">
        <f t="shared" si="23"/>
        <v>0</v>
      </c>
      <c r="K31" s="16">
        <f t="shared" si="24"/>
        <v>0</v>
      </c>
      <c r="L31" s="17">
        <f t="shared" si="16"/>
        <v>0</v>
      </c>
      <c r="M31" s="15">
        <f t="shared" si="17"/>
        <v>0</v>
      </c>
      <c r="N31" s="15">
        <f t="shared" si="18"/>
        <v>0</v>
      </c>
      <c r="O31" s="18">
        <f t="shared" si="19"/>
        <v>0</v>
      </c>
    </row>
    <row r="32" spans="1:15" ht="12.75">
      <c r="A32" s="1" t="s">
        <v>18</v>
      </c>
      <c r="B32" s="12"/>
      <c r="C32" s="13">
        <f t="shared" si="13"/>
        <v>0</v>
      </c>
      <c r="D32" s="14">
        <f t="shared" si="20"/>
        <v>0</v>
      </c>
      <c r="E32" s="44"/>
      <c r="F32" s="15">
        <f t="shared" si="14"/>
        <v>0</v>
      </c>
      <c r="G32" s="15">
        <f t="shared" si="15"/>
        <v>0</v>
      </c>
      <c r="H32" s="15">
        <f t="shared" si="21"/>
        <v>0</v>
      </c>
      <c r="I32" s="15">
        <f t="shared" si="22"/>
        <v>0</v>
      </c>
      <c r="J32" s="15">
        <f t="shared" si="23"/>
        <v>0</v>
      </c>
      <c r="K32" s="16">
        <f t="shared" si="24"/>
        <v>0</v>
      </c>
      <c r="L32" s="17">
        <f t="shared" si="16"/>
        <v>0</v>
      </c>
      <c r="M32" s="15">
        <f t="shared" si="17"/>
        <v>0</v>
      </c>
      <c r="N32" s="15">
        <f t="shared" si="18"/>
        <v>0</v>
      </c>
      <c r="O32" s="18">
        <f t="shared" si="19"/>
        <v>0</v>
      </c>
    </row>
    <row r="33" spans="1:15" ht="12.75">
      <c r="A33" s="1" t="s">
        <v>19</v>
      </c>
      <c r="B33" s="12"/>
      <c r="C33" s="13">
        <f t="shared" si="13"/>
        <v>0</v>
      </c>
      <c r="D33" s="14">
        <f t="shared" si="20"/>
        <v>0</v>
      </c>
      <c r="E33" s="44"/>
      <c r="F33" s="15">
        <f t="shared" si="14"/>
        <v>0</v>
      </c>
      <c r="G33" s="15">
        <f t="shared" si="15"/>
        <v>0</v>
      </c>
      <c r="H33" s="15">
        <f t="shared" si="21"/>
        <v>0</v>
      </c>
      <c r="I33" s="15">
        <f t="shared" si="22"/>
        <v>0</v>
      </c>
      <c r="J33" s="15">
        <f t="shared" si="23"/>
        <v>0</v>
      </c>
      <c r="K33" s="16">
        <f t="shared" si="24"/>
        <v>0</v>
      </c>
      <c r="L33" s="17">
        <f t="shared" si="16"/>
        <v>0</v>
      </c>
      <c r="M33" s="15">
        <f t="shared" si="17"/>
        <v>0</v>
      </c>
      <c r="N33" s="15">
        <f t="shared" si="18"/>
        <v>0</v>
      </c>
      <c r="O33" s="18">
        <f t="shared" si="19"/>
        <v>0</v>
      </c>
    </row>
    <row r="34" spans="1:15" ht="13.5" thickBot="1">
      <c r="A34" s="8" t="s">
        <v>20</v>
      </c>
      <c r="B34" s="12"/>
      <c r="C34" s="13">
        <f t="shared" si="13"/>
        <v>0</v>
      </c>
      <c r="D34" s="14">
        <f t="shared" si="20"/>
        <v>0</v>
      </c>
      <c r="E34" s="44"/>
      <c r="F34" s="15">
        <f t="shared" si="14"/>
        <v>0</v>
      </c>
      <c r="G34" s="15">
        <f t="shared" si="15"/>
        <v>0</v>
      </c>
      <c r="H34" s="15">
        <f t="shared" si="21"/>
        <v>0</v>
      </c>
      <c r="I34" s="15">
        <f t="shared" si="22"/>
        <v>0</v>
      </c>
      <c r="J34" s="15">
        <f t="shared" si="23"/>
        <v>0</v>
      </c>
      <c r="K34" s="16">
        <f t="shared" si="24"/>
        <v>0</v>
      </c>
      <c r="L34" s="17">
        <f t="shared" si="16"/>
        <v>0</v>
      </c>
      <c r="M34" s="15">
        <f t="shared" si="17"/>
        <v>0</v>
      </c>
      <c r="N34" s="15">
        <f t="shared" si="18"/>
        <v>0</v>
      </c>
      <c r="O34" s="18">
        <f t="shared" si="19"/>
        <v>0</v>
      </c>
    </row>
    <row r="35" spans="1:15" ht="12.75">
      <c r="A35" s="9" t="s">
        <v>21</v>
      </c>
      <c r="B35" s="27">
        <f>SUM(B23:B34)</f>
        <v>0</v>
      </c>
      <c r="C35" s="28"/>
      <c r="D35" s="29">
        <f aca="true" t="shared" si="25" ref="D35:J35">SUM(D23:D34)</f>
        <v>0</v>
      </c>
      <c r="E35" s="45">
        <f t="shared" si="25"/>
        <v>0</v>
      </c>
      <c r="F35" s="29">
        <f t="shared" si="25"/>
        <v>0</v>
      </c>
      <c r="G35" s="29">
        <f t="shared" si="25"/>
        <v>0</v>
      </c>
      <c r="H35" s="29">
        <f t="shared" si="25"/>
        <v>0</v>
      </c>
      <c r="I35" s="29">
        <f t="shared" si="25"/>
        <v>0</v>
      </c>
      <c r="J35" s="29">
        <f t="shared" si="25"/>
        <v>0</v>
      </c>
      <c r="K35" s="30"/>
      <c r="L35" s="31"/>
      <c r="M35" s="32"/>
      <c r="N35" s="32"/>
      <c r="O35" s="33"/>
    </row>
    <row r="36" spans="1:15" ht="12.75">
      <c r="A36" s="2" t="s">
        <v>22</v>
      </c>
      <c r="B36" s="34">
        <f>SUM(B23:B34)</f>
        <v>0</v>
      </c>
      <c r="C36" s="35"/>
      <c r="D36" s="36">
        <f>IF(B36*1.27&lt;=5000000,B36*1.27*17%,((B36*1.27-5000000)*32%)+850000)</f>
        <v>0</v>
      </c>
      <c r="E36" s="46">
        <f>IF(B36*1.27&lt;=3188000,181200,181200-((B36*1.27-3188000)*12%))</f>
        <v>181200</v>
      </c>
      <c r="F36" s="36">
        <f>(B36*8%)</f>
        <v>0</v>
      </c>
      <c r="G36" s="36">
        <f>(B36*1.5%)</f>
        <v>0</v>
      </c>
      <c r="H36" s="36">
        <f>(B36*4%)</f>
        <v>0</v>
      </c>
      <c r="I36" s="36">
        <f>(B36*2%)</f>
        <v>0</v>
      </c>
      <c r="J36" s="36">
        <f>(B36*1.5%)</f>
        <v>0</v>
      </c>
      <c r="K36" s="22"/>
      <c r="L36" s="37"/>
      <c r="M36" s="21"/>
      <c r="N36" s="21"/>
      <c r="O36" s="23"/>
    </row>
    <row r="37" spans="1:15" ht="13.5" thickBot="1">
      <c r="A37" s="3" t="s">
        <v>23</v>
      </c>
      <c r="B37" s="38">
        <f>B36-B35</f>
        <v>0</v>
      </c>
      <c r="C37" s="39"/>
      <c r="D37" s="39">
        <f aca="true" t="shared" si="26" ref="D37:J37">D36-D35</f>
        <v>0</v>
      </c>
      <c r="E37" s="47">
        <f t="shared" si="26"/>
        <v>181200</v>
      </c>
      <c r="F37" s="39">
        <f t="shared" si="26"/>
        <v>0</v>
      </c>
      <c r="G37" s="39">
        <f t="shared" si="26"/>
        <v>0</v>
      </c>
      <c r="H37" s="39">
        <f t="shared" si="26"/>
        <v>0</v>
      </c>
      <c r="I37" s="39">
        <f t="shared" si="26"/>
        <v>0</v>
      </c>
      <c r="J37" s="39">
        <f t="shared" si="26"/>
        <v>0</v>
      </c>
      <c r="K37" s="40"/>
      <c r="L37" s="41"/>
      <c r="M37" s="42"/>
      <c r="N37" s="42"/>
      <c r="O37" s="43"/>
    </row>
    <row r="39" ht="13.5" thickBot="1"/>
    <row r="40" spans="1:14" ht="13.5" thickBot="1">
      <c r="A40" s="11" t="s">
        <v>31</v>
      </c>
      <c r="B40" s="5" t="s">
        <v>2</v>
      </c>
      <c r="C40" s="6" t="s">
        <v>8</v>
      </c>
      <c r="D40" s="6" t="s">
        <v>26</v>
      </c>
      <c r="E40" s="6" t="s">
        <v>27</v>
      </c>
      <c r="F40" s="7" t="s">
        <v>0</v>
      </c>
      <c r="G40" s="54" t="s">
        <v>7</v>
      </c>
      <c r="H40" s="7" t="s">
        <v>6</v>
      </c>
      <c r="I40" s="7" t="s">
        <v>3</v>
      </c>
      <c r="J40" s="10" t="s">
        <v>1</v>
      </c>
      <c r="K40" s="52">
        <v>0.24</v>
      </c>
      <c r="L40" s="53">
        <v>0.015</v>
      </c>
      <c r="M40" s="53">
        <v>0.005</v>
      </c>
      <c r="N40" s="55">
        <v>0.01</v>
      </c>
    </row>
    <row r="41" spans="1:14" ht="12.75">
      <c r="A41" s="4" t="s">
        <v>9</v>
      </c>
      <c r="B41" s="12"/>
      <c r="C41" s="13">
        <f aca="true" t="shared" si="27" ref="C41:C52">B41*12</f>
        <v>0</v>
      </c>
      <c r="D41" s="13"/>
      <c r="E41" s="13">
        <f>(C41*1.27)+(D41*12)</f>
        <v>0</v>
      </c>
      <c r="F41" s="14">
        <f>IF(E41&lt;=5000000,E41*17%/12,(((E41-5000000)*32%)+850000)/12)-(((D41*12)*17%)/12)</f>
        <v>0</v>
      </c>
      <c r="G41" s="44"/>
      <c r="H41" s="15">
        <f aca="true" t="shared" si="28" ref="H41:H52">(B41*9.5%)</f>
        <v>0</v>
      </c>
      <c r="I41" s="15">
        <f aca="true" t="shared" si="29" ref="I41:I52">(B41*4%)</f>
        <v>0</v>
      </c>
      <c r="J41" s="16">
        <f>(B41-F41+G41-H41-I41)</f>
        <v>0</v>
      </c>
      <c r="K41" s="17">
        <f>B41*24%</f>
        <v>0</v>
      </c>
      <c r="L41" s="15">
        <f>B41*1.5%</f>
        <v>0</v>
      </c>
      <c r="M41" s="15">
        <f>B41*0.5%</f>
        <v>0</v>
      </c>
      <c r="N41" s="18">
        <f>B41*1%</f>
        <v>0</v>
      </c>
    </row>
    <row r="42" spans="1:14" ht="12.75">
      <c r="A42" s="1" t="s">
        <v>10</v>
      </c>
      <c r="B42" s="19"/>
      <c r="C42" s="20">
        <f t="shared" si="27"/>
        <v>0</v>
      </c>
      <c r="D42" s="20"/>
      <c r="E42" s="13">
        <f aca="true" t="shared" si="30" ref="E42:E52">(C42*1.27)+(D42*12)</f>
        <v>0</v>
      </c>
      <c r="F42" s="14">
        <f aca="true" t="shared" si="31" ref="F42:F52">IF(E42&lt;=5000000,E42*17%/12,(((E42-5000000)*32%)+850000)/12)-(((D42*12)*17%)/12)</f>
        <v>0</v>
      </c>
      <c r="G42" s="44"/>
      <c r="H42" s="21">
        <f t="shared" si="28"/>
        <v>0</v>
      </c>
      <c r="I42" s="21">
        <f t="shared" si="29"/>
        <v>0</v>
      </c>
      <c r="J42" s="16">
        <f aca="true" t="shared" si="32" ref="J42:J52">(B42-F42+G42-H42-I42)</f>
        <v>0</v>
      </c>
      <c r="K42" s="17">
        <f aca="true" t="shared" si="33" ref="K42:K52">B42*24%</f>
        <v>0</v>
      </c>
      <c r="L42" s="15">
        <f aca="true" t="shared" si="34" ref="L42:L52">B42*1.5%</f>
        <v>0</v>
      </c>
      <c r="M42" s="15">
        <f aca="true" t="shared" si="35" ref="M42:M52">B42*0.5%</f>
        <v>0</v>
      </c>
      <c r="N42" s="18">
        <f aca="true" t="shared" si="36" ref="N42:N52">B42*1%</f>
        <v>0</v>
      </c>
    </row>
    <row r="43" spans="1:14" ht="12.75">
      <c r="A43" s="1" t="s">
        <v>11</v>
      </c>
      <c r="B43" s="19"/>
      <c r="C43" s="20">
        <f t="shared" si="27"/>
        <v>0</v>
      </c>
      <c r="D43" s="20"/>
      <c r="E43" s="13">
        <f t="shared" si="30"/>
        <v>0</v>
      </c>
      <c r="F43" s="14">
        <f t="shared" si="31"/>
        <v>0</v>
      </c>
      <c r="G43" s="44"/>
      <c r="H43" s="21">
        <f t="shared" si="28"/>
        <v>0</v>
      </c>
      <c r="I43" s="21">
        <f t="shared" si="29"/>
        <v>0</v>
      </c>
      <c r="J43" s="16">
        <f t="shared" si="32"/>
        <v>0</v>
      </c>
      <c r="K43" s="17">
        <f t="shared" si="33"/>
        <v>0</v>
      </c>
      <c r="L43" s="15">
        <f t="shared" si="34"/>
        <v>0</v>
      </c>
      <c r="M43" s="15">
        <f t="shared" si="35"/>
        <v>0</v>
      </c>
      <c r="N43" s="18">
        <f t="shared" si="36"/>
        <v>0</v>
      </c>
    </row>
    <row r="44" spans="1:14" ht="12.75">
      <c r="A44" s="1" t="s">
        <v>12</v>
      </c>
      <c r="B44" s="19"/>
      <c r="C44" s="20">
        <f t="shared" si="27"/>
        <v>0</v>
      </c>
      <c r="D44" s="20"/>
      <c r="E44" s="13">
        <f t="shared" si="30"/>
        <v>0</v>
      </c>
      <c r="F44" s="14">
        <f t="shared" si="31"/>
        <v>0</v>
      </c>
      <c r="G44" s="44"/>
      <c r="H44" s="21">
        <f t="shared" si="28"/>
        <v>0</v>
      </c>
      <c r="I44" s="21">
        <f t="shared" si="29"/>
        <v>0</v>
      </c>
      <c r="J44" s="16">
        <f t="shared" si="32"/>
        <v>0</v>
      </c>
      <c r="K44" s="17">
        <f t="shared" si="33"/>
        <v>0</v>
      </c>
      <c r="L44" s="15">
        <f t="shared" si="34"/>
        <v>0</v>
      </c>
      <c r="M44" s="15">
        <f t="shared" si="35"/>
        <v>0</v>
      </c>
      <c r="N44" s="18">
        <f t="shared" si="36"/>
        <v>0</v>
      </c>
    </row>
    <row r="45" spans="1:14" ht="12.75">
      <c r="A45" s="1" t="s">
        <v>13</v>
      </c>
      <c r="B45" s="19"/>
      <c r="C45" s="20">
        <f t="shared" si="27"/>
        <v>0</v>
      </c>
      <c r="D45" s="20"/>
      <c r="E45" s="13">
        <f t="shared" si="30"/>
        <v>0</v>
      </c>
      <c r="F45" s="14">
        <f t="shared" si="31"/>
        <v>0</v>
      </c>
      <c r="G45" s="44"/>
      <c r="H45" s="21">
        <f t="shared" si="28"/>
        <v>0</v>
      </c>
      <c r="I45" s="21">
        <f t="shared" si="29"/>
        <v>0</v>
      </c>
      <c r="J45" s="16">
        <f t="shared" si="32"/>
        <v>0</v>
      </c>
      <c r="K45" s="17">
        <f t="shared" si="33"/>
        <v>0</v>
      </c>
      <c r="L45" s="15">
        <f t="shared" si="34"/>
        <v>0</v>
      </c>
      <c r="M45" s="15">
        <f t="shared" si="35"/>
        <v>0</v>
      </c>
      <c r="N45" s="18">
        <f t="shared" si="36"/>
        <v>0</v>
      </c>
    </row>
    <row r="46" spans="1:14" ht="12.75">
      <c r="A46" s="1" t="s">
        <v>14</v>
      </c>
      <c r="B46" s="19"/>
      <c r="C46" s="20">
        <f t="shared" si="27"/>
        <v>0</v>
      </c>
      <c r="D46" s="20"/>
      <c r="E46" s="13">
        <f t="shared" si="30"/>
        <v>0</v>
      </c>
      <c r="F46" s="14">
        <f t="shared" si="31"/>
        <v>0</v>
      </c>
      <c r="G46" s="44"/>
      <c r="H46" s="21">
        <f t="shared" si="28"/>
        <v>0</v>
      </c>
      <c r="I46" s="21">
        <f t="shared" si="29"/>
        <v>0</v>
      </c>
      <c r="J46" s="16">
        <f t="shared" si="32"/>
        <v>0</v>
      </c>
      <c r="K46" s="17">
        <f t="shared" si="33"/>
        <v>0</v>
      </c>
      <c r="L46" s="15">
        <f t="shared" si="34"/>
        <v>0</v>
      </c>
      <c r="M46" s="15">
        <f t="shared" si="35"/>
        <v>0</v>
      </c>
      <c r="N46" s="18">
        <f t="shared" si="36"/>
        <v>0</v>
      </c>
    </row>
    <row r="47" spans="1:14" ht="12.75">
      <c r="A47" s="1" t="s">
        <v>15</v>
      </c>
      <c r="B47" s="19"/>
      <c r="C47" s="20">
        <f t="shared" si="27"/>
        <v>0</v>
      </c>
      <c r="D47" s="20"/>
      <c r="E47" s="13">
        <f t="shared" si="30"/>
        <v>0</v>
      </c>
      <c r="F47" s="14">
        <f t="shared" si="31"/>
        <v>0</v>
      </c>
      <c r="G47" s="44"/>
      <c r="H47" s="21">
        <f t="shared" si="28"/>
        <v>0</v>
      </c>
      <c r="I47" s="21">
        <f t="shared" si="29"/>
        <v>0</v>
      </c>
      <c r="J47" s="16">
        <f t="shared" si="32"/>
        <v>0</v>
      </c>
      <c r="K47" s="17">
        <f t="shared" si="33"/>
        <v>0</v>
      </c>
      <c r="L47" s="15">
        <f t="shared" si="34"/>
        <v>0</v>
      </c>
      <c r="M47" s="15">
        <f t="shared" si="35"/>
        <v>0</v>
      </c>
      <c r="N47" s="18">
        <f t="shared" si="36"/>
        <v>0</v>
      </c>
    </row>
    <row r="48" spans="1:14" ht="12.75">
      <c r="A48" s="1" t="s">
        <v>16</v>
      </c>
      <c r="B48" s="19"/>
      <c r="C48" s="20">
        <f t="shared" si="27"/>
        <v>0</v>
      </c>
      <c r="D48" s="20"/>
      <c r="E48" s="13">
        <f t="shared" si="30"/>
        <v>0</v>
      </c>
      <c r="F48" s="14">
        <f t="shared" si="31"/>
        <v>0</v>
      </c>
      <c r="G48" s="44"/>
      <c r="H48" s="21">
        <f t="shared" si="28"/>
        <v>0</v>
      </c>
      <c r="I48" s="21">
        <f t="shared" si="29"/>
        <v>0</v>
      </c>
      <c r="J48" s="16">
        <f t="shared" si="32"/>
        <v>0</v>
      </c>
      <c r="K48" s="17">
        <f t="shared" si="33"/>
        <v>0</v>
      </c>
      <c r="L48" s="15">
        <f t="shared" si="34"/>
        <v>0</v>
      </c>
      <c r="M48" s="15">
        <f t="shared" si="35"/>
        <v>0</v>
      </c>
      <c r="N48" s="18">
        <f t="shared" si="36"/>
        <v>0</v>
      </c>
    </row>
    <row r="49" spans="1:14" ht="12.75">
      <c r="A49" s="1" t="s">
        <v>17</v>
      </c>
      <c r="B49" s="19"/>
      <c r="C49" s="20">
        <f t="shared" si="27"/>
        <v>0</v>
      </c>
      <c r="D49" s="20"/>
      <c r="E49" s="13">
        <f t="shared" si="30"/>
        <v>0</v>
      </c>
      <c r="F49" s="14">
        <f t="shared" si="31"/>
        <v>0</v>
      </c>
      <c r="G49" s="44"/>
      <c r="H49" s="21">
        <f t="shared" si="28"/>
        <v>0</v>
      </c>
      <c r="I49" s="21">
        <f t="shared" si="29"/>
        <v>0</v>
      </c>
      <c r="J49" s="16">
        <f t="shared" si="32"/>
        <v>0</v>
      </c>
      <c r="K49" s="17">
        <f t="shared" si="33"/>
        <v>0</v>
      </c>
      <c r="L49" s="15">
        <f t="shared" si="34"/>
        <v>0</v>
      </c>
      <c r="M49" s="15">
        <f t="shared" si="35"/>
        <v>0</v>
      </c>
      <c r="N49" s="18">
        <f t="shared" si="36"/>
        <v>0</v>
      </c>
    </row>
    <row r="50" spans="1:14" ht="12.75">
      <c r="A50" s="1" t="s">
        <v>18</v>
      </c>
      <c r="B50" s="19"/>
      <c r="C50" s="20">
        <f t="shared" si="27"/>
        <v>0</v>
      </c>
      <c r="D50" s="20"/>
      <c r="E50" s="13">
        <f t="shared" si="30"/>
        <v>0</v>
      </c>
      <c r="F50" s="14">
        <f t="shared" si="31"/>
        <v>0</v>
      </c>
      <c r="G50" s="44"/>
      <c r="H50" s="21">
        <f t="shared" si="28"/>
        <v>0</v>
      </c>
      <c r="I50" s="21">
        <f t="shared" si="29"/>
        <v>0</v>
      </c>
      <c r="J50" s="16">
        <f t="shared" si="32"/>
        <v>0</v>
      </c>
      <c r="K50" s="17">
        <f t="shared" si="33"/>
        <v>0</v>
      </c>
      <c r="L50" s="15">
        <f t="shared" si="34"/>
        <v>0</v>
      </c>
      <c r="M50" s="15">
        <f t="shared" si="35"/>
        <v>0</v>
      </c>
      <c r="N50" s="18">
        <f t="shared" si="36"/>
        <v>0</v>
      </c>
    </row>
    <row r="51" spans="1:14" ht="12.75">
      <c r="A51" s="1" t="s">
        <v>19</v>
      </c>
      <c r="B51" s="19"/>
      <c r="C51" s="20">
        <f t="shared" si="27"/>
        <v>0</v>
      </c>
      <c r="D51" s="20"/>
      <c r="E51" s="13">
        <f t="shared" si="30"/>
        <v>0</v>
      </c>
      <c r="F51" s="14">
        <f t="shared" si="31"/>
        <v>0</v>
      </c>
      <c r="G51" s="44"/>
      <c r="H51" s="21">
        <f t="shared" si="28"/>
        <v>0</v>
      </c>
      <c r="I51" s="21">
        <f t="shared" si="29"/>
        <v>0</v>
      </c>
      <c r="J51" s="16">
        <f t="shared" si="32"/>
        <v>0</v>
      </c>
      <c r="K51" s="17">
        <f t="shared" si="33"/>
        <v>0</v>
      </c>
      <c r="L51" s="15">
        <f t="shared" si="34"/>
        <v>0</v>
      </c>
      <c r="M51" s="15">
        <f t="shared" si="35"/>
        <v>0</v>
      </c>
      <c r="N51" s="18">
        <f t="shared" si="36"/>
        <v>0</v>
      </c>
    </row>
    <row r="52" spans="1:14" ht="13.5" thickBot="1">
      <c r="A52" s="8" t="s">
        <v>20</v>
      </c>
      <c r="B52" s="24"/>
      <c r="C52" s="25">
        <f t="shared" si="27"/>
        <v>0</v>
      </c>
      <c r="D52" s="25"/>
      <c r="E52" s="13">
        <f t="shared" si="30"/>
        <v>0</v>
      </c>
      <c r="F52" s="14">
        <f t="shared" si="31"/>
        <v>0</v>
      </c>
      <c r="G52" s="44"/>
      <c r="H52" s="26">
        <f t="shared" si="28"/>
        <v>0</v>
      </c>
      <c r="I52" s="26">
        <f t="shared" si="29"/>
        <v>0</v>
      </c>
      <c r="J52" s="16">
        <f t="shared" si="32"/>
        <v>0</v>
      </c>
      <c r="K52" s="17">
        <f t="shared" si="33"/>
        <v>0</v>
      </c>
      <c r="L52" s="15">
        <f t="shared" si="34"/>
        <v>0</v>
      </c>
      <c r="M52" s="15">
        <f t="shared" si="35"/>
        <v>0</v>
      </c>
      <c r="N52" s="18">
        <f t="shared" si="36"/>
        <v>0</v>
      </c>
    </row>
    <row r="53" spans="1:14" ht="12.75">
      <c r="A53" s="9" t="s">
        <v>21</v>
      </c>
      <c r="B53" s="27">
        <f>SUM(B41:B52)</f>
        <v>0</v>
      </c>
      <c r="C53" s="28"/>
      <c r="D53" s="28"/>
      <c r="E53" s="28"/>
      <c r="F53" s="29">
        <f>SUM(F41:F52)</f>
        <v>0</v>
      </c>
      <c r="G53" s="45">
        <f>SUM(G41:G52)</f>
        <v>0</v>
      </c>
      <c r="H53" s="29">
        <f>SUM(H41:H52)</f>
        <v>0</v>
      </c>
      <c r="I53" s="29">
        <f>SUM(I41:I52)</f>
        <v>0</v>
      </c>
      <c r="J53" s="29"/>
      <c r="K53" s="31"/>
      <c r="L53" s="32"/>
      <c r="M53" s="32"/>
      <c r="N53" s="33"/>
    </row>
    <row r="54" spans="1:14" ht="12.75">
      <c r="A54" s="2" t="s">
        <v>22</v>
      </c>
      <c r="B54" s="34">
        <f>SUM(B41:B52)</f>
        <v>0</v>
      </c>
      <c r="C54" s="35"/>
      <c r="D54" s="35"/>
      <c r="E54" s="35">
        <f>(B54*1.27)+D54</f>
        <v>0</v>
      </c>
      <c r="F54" s="14">
        <f>IF(E54&lt;=5000000,E54*17%/12,(((E54-5000000)*32%)+850000)/12)-(((D54*12)*17%)/12)</f>
        <v>0</v>
      </c>
      <c r="G54" s="46">
        <f>IF(D54*1.27&lt;=3188000,181200,181200-((D54*1.27-3188000)*12%))</f>
        <v>181200</v>
      </c>
      <c r="H54" s="36">
        <f>(B54*9.5%)</f>
        <v>0</v>
      </c>
      <c r="I54" s="36">
        <f>(B54*4%)</f>
        <v>0</v>
      </c>
      <c r="J54" s="36"/>
      <c r="K54" s="37"/>
      <c r="L54" s="21"/>
      <c r="M54" s="21"/>
      <c r="N54" s="23"/>
    </row>
    <row r="55" spans="1:14" ht="13.5" thickBot="1">
      <c r="A55" s="3" t="s">
        <v>23</v>
      </c>
      <c r="B55" s="38">
        <f>B54-B53</f>
        <v>0</v>
      </c>
      <c r="C55" s="39"/>
      <c r="D55" s="39"/>
      <c r="E55" s="39"/>
      <c r="F55" s="39">
        <f>F54-F53</f>
        <v>0</v>
      </c>
      <c r="G55" s="47">
        <f>G54-G53</f>
        <v>181200</v>
      </c>
      <c r="H55" s="39">
        <f>H54-H53</f>
        <v>0</v>
      </c>
      <c r="I55" s="39">
        <f>I54-I53</f>
        <v>0</v>
      </c>
      <c r="J55" s="39"/>
      <c r="K55" s="41"/>
      <c r="L55" s="42"/>
      <c r="M55" s="42"/>
      <c r="N55" s="43"/>
    </row>
    <row r="57" ht="13.5" thickBot="1"/>
    <row r="58" spans="1:16" ht="13.5" thickBot="1">
      <c r="A58" s="11" t="s">
        <v>34</v>
      </c>
      <c r="B58" s="48" t="s">
        <v>2</v>
      </c>
      <c r="C58" s="48" t="s">
        <v>28</v>
      </c>
      <c r="D58" s="48" t="s">
        <v>35</v>
      </c>
      <c r="E58" s="50" t="s">
        <v>0</v>
      </c>
      <c r="F58" s="54" t="s">
        <v>7</v>
      </c>
      <c r="G58" s="50" t="s">
        <v>32</v>
      </c>
      <c r="H58" s="50" t="s">
        <v>33</v>
      </c>
      <c r="I58" s="50" t="s">
        <v>3</v>
      </c>
      <c r="J58" s="50" t="s">
        <v>4</v>
      </c>
      <c r="K58" s="50" t="s">
        <v>5</v>
      </c>
      <c r="L58" s="51" t="s">
        <v>1</v>
      </c>
      <c r="M58" s="52">
        <v>0.24</v>
      </c>
      <c r="N58" s="53">
        <v>0.015</v>
      </c>
      <c r="O58" s="53">
        <v>0.005</v>
      </c>
      <c r="P58" s="55">
        <v>0.01</v>
      </c>
    </row>
    <row r="59" spans="1:16" ht="12.75">
      <c r="A59" s="4" t="s">
        <v>9</v>
      </c>
      <c r="B59" s="12"/>
      <c r="C59" s="12">
        <v>100000</v>
      </c>
      <c r="D59" s="12">
        <f>SUM(B59:C59)*1.27</f>
        <v>127000</v>
      </c>
      <c r="E59" s="14">
        <f>IF(D59&lt;=5000000,D59*17%/12,(((D59-5000000)*32%)+850000)/12)</f>
        <v>1799.1666666666667</v>
      </c>
      <c r="F59" s="44"/>
      <c r="G59" s="15">
        <f>(B59+C59)*1.5%</f>
        <v>1500</v>
      </c>
      <c r="H59" s="15">
        <f>(B59+C59)*8%</f>
        <v>8000</v>
      </c>
      <c r="I59" s="15">
        <f>(B59+C59)*4%</f>
        <v>4000</v>
      </c>
      <c r="J59" s="15">
        <f>(B59*2%)</f>
        <v>0</v>
      </c>
      <c r="K59" s="15">
        <f>(B59*1.5%)</f>
        <v>0</v>
      </c>
      <c r="L59" s="16">
        <f aca="true" t="shared" si="37" ref="L59:L70">(D59-E59-G59-H59-I59-J59-K59)</f>
        <v>111700.83333333333</v>
      </c>
      <c r="M59" s="17">
        <f>(B59+C59)*24%</f>
        <v>24000</v>
      </c>
      <c r="N59" s="15">
        <f>(B59+C59)*1.5%</f>
        <v>1500</v>
      </c>
      <c r="O59" s="15">
        <f>(B59+C59)*0.5%</f>
        <v>500</v>
      </c>
      <c r="P59" s="18">
        <f>(B59+C59)*1%</f>
        <v>1000</v>
      </c>
    </row>
    <row r="60" spans="1:16" ht="12.75">
      <c r="A60" s="1" t="s">
        <v>10</v>
      </c>
      <c r="B60" s="12"/>
      <c r="C60" s="12"/>
      <c r="D60" s="12">
        <f aca="true" t="shared" si="38" ref="D60:D70">SUM(B60:C60)*1.27</f>
        <v>0</v>
      </c>
      <c r="E60" s="14">
        <f aca="true" t="shared" si="39" ref="E60:E70">IF(D60&lt;=5000000,D60*17%/12,(((D60-5000000)*32%)+850000)/12)</f>
        <v>0</v>
      </c>
      <c r="F60" s="44"/>
      <c r="G60" s="15">
        <f aca="true" t="shared" si="40" ref="G60:G70">(B60+C60)*1.5%</f>
        <v>0</v>
      </c>
      <c r="H60" s="15">
        <f aca="true" t="shared" si="41" ref="H60:H70">(B60+C60)*8%</f>
        <v>0</v>
      </c>
      <c r="I60" s="15">
        <f aca="true" t="shared" si="42" ref="I60:I70">(B60+C60)*4%</f>
        <v>0</v>
      </c>
      <c r="J60" s="15">
        <f aca="true" t="shared" si="43" ref="J60:J70">(B60*2%)</f>
        <v>0</v>
      </c>
      <c r="K60" s="15">
        <f aca="true" t="shared" si="44" ref="K60:K70">(B60*1.5%)</f>
        <v>0</v>
      </c>
      <c r="L60" s="16">
        <f t="shared" si="37"/>
        <v>0</v>
      </c>
      <c r="M60" s="17">
        <f aca="true" t="shared" si="45" ref="M60:M70">(B60+C60)*24%</f>
        <v>0</v>
      </c>
      <c r="N60" s="15">
        <f aca="true" t="shared" si="46" ref="N60:N70">(B60+C60)*1.5%</f>
        <v>0</v>
      </c>
      <c r="O60" s="15">
        <f aca="true" t="shared" si="47" ref="O60:O70">(B60+C60)*0.5%</f>
        <v>0</v>
      </c>
      <c r="P60" s="18">
        <f aca="true" t="shared" si="48" ref="P60:P70">(B60+C60)*1%</f>
        <v>0</v>
      </c>
    </row>
    <row r="61" spans="1:16" ht="12.75">
      <c r="A61" s="1" t="s">
        <v>11</v>
      </c>
      <c r="B61" s="12"/>
      <c r="C61" s="12"/>
      <c r="D61" s="12">
        <f t="shared" si="38"/>
        <v>0</v>
      </c>
      <c r="E61" s="14">
        <f t="shared" si="39"/>
        <v>0</v>
      </c>
      <c r="F61" s="44"/>
      <c r="G61" s="15">
        <f t="shared" si="40"/>
        <v>0</v>
      </c>
      <c r="H61" s="15">
        <f t="shared" si="41"/>
        <v>0</v>
      </c>
      <c r="I61" s="15">
        <f t="shared" si="42"/>
        <v>0</v>
      </c>
      <c r="J61" s="15">
        <f t="shared" si="43"/>
        <v>0</v>
      </c>
      <c r="K61" s="15">
        <f t="shared" si="44"/>
        <v>0</v>
      </c>
      <c r="L61" s="16">
        <f t="shared" si="37"/>
        <v>0</v>
      </c>
      <c r="M61" s="17">
        <f t="shared" si="45"/>
        <v>0</v>
      </c>
      <c r="N61" s="15">
        <f t="shared" si="46"/>
        <v>0</v>
      </c>
      <c r="O61" s="15">
        <f t="shared" si="47"/>
        <v>0</v>
      </c>
      <c r="P61" s="18">
        <f t="shared" si="48"/>
        <v>0</v>
      </c>
    </row>
    <row r="62" spans="1:16" ht="12.75">
      <c r="A62" s="1" t="s">
        <v>12</v>
      </c>
      <c r="B62" s="12"/>
      <c r="C62" s="12"/>
      <c r="D62" s="12">
        <f t="shared" si="38"/>
        <v>0</v>
      </c>
      <c r="E62" s="14">
        <f t="shared" si="39"/>
        <v>0</v>
      </c>
      <c r="F62" s="44"/>
      <c r="G62" s="15">
        <f t="shared" si="40"/>
        <v>0</v>
      </c>
      <c r="H62" s="15">
        <f t="shared" si="41"/>
        <v>0</v>
      </c>
      <c r="I62" s="15">
        <f t="shared" si="42"/>
        <v>0</v>
      </c>
      <c r="J62" s="15">
        <f t="shared" si="43"/>
        <v>0</v>
      </c>
      <c r="K62" s="15">
        <f t="shared" si="44"/>
        <v>0</v>
      </c>
      <c r="L62" s="16">
        <f t="shared" si="37"/>
        <v>0</v>
      </c>
      <c r="M62" s="17">
        <f t="shared" si="45"/>
        <v>0</v>
      </c>
      <c r="N62" s="15">
        <f t="shared" si="46"/>
        <v>0</v>
      </c>
      <c r="O62" s="15">
        <f t="shared" si="47"/>
        <v>0</v>
      </c>
      <c r="P62" s="18">
        <f t="shared" si="48"/>
        <v>0</v>
      </c>
    </row>
    <row r="63" spans="1:16" ht="12.75">
      <c r="A63" s="1" t="s">
        <v>13</v>
      </c>
      <c r="B63" s="12"/>
      <c r="C63" s="12"/>
      <c r="D63" s="12">
        <f t="shared" si="38"/>
        <v>0</v>
      </c>
      <c r="E63" s="14">
        <f t="shared" si="39"/>
        <v>0</v>
      </c>
      <c r="F63" s="44"/>
      <c r="G63" s="15">
        <f t="shared" si="40"/>
        <v>0</v>
      </c>
      <c r="H63" s="15">
        <f t="shared" si="41"/>
        <v>0</v>
      </c>
      <c r="I63" s="15">
        <f t="shared" si="42"/>
        <v>0</v>
      </c>
      <c r="J63" s="15">
        <f t="shared" si="43"/>
        <v>0</v>
      </c>
      <c r="K63" s="15">
        <f t="shared" si="44"/>
        <v>0</v>
      </c>
      <c r="L63" s="16">
        <f t="shared" si="37"/>
        <v>0</v>
      </c>
      <c r="M63" s="17">
        <f t="shared" si="45"/>
        <v>0</v>
      </c>
      <c r="N63" s="15">
        <f t="shared" si="46"/>
        <v>0</v>
      </c>
      <c r="O63" s="15">
        <f t="shared" si="47"/>
        <v>0</v>
      </c>
      <c r="P63" s="18">
        <f t="shared" si="48"/>
        <v>0</v>
      </c>
    </row>
    <row r="64" spans="1:16" ht="12.75">
      <c r="A64" s="1" t="s">
        <v>14</v>
      </c>
      <c r="B64" s="12"/>
      <c r="C64" s="12"/>
      <c r="D64" s="12">
        <f t="shared" si="38"/>
        <v>0</v>
      </c>
      <c r="E64" s="14">
        <f t="shared" si="39"/>
        <v>0</v>
      </c>
      <c r="F64" s="44"/>
      <c r="G64" s="15">
        <f t="shared" si="40"/>
        <v>0</v>
      </c>
      <c r="H64" s="15">
        <f t="shared" si="41"/>
        <v>0</v>
      </c>
      <c r="I64" s="15">
        <f t="shared" si="42"/>
        <v>0</v>
      </c>
      <c r="J64" s="15">
        <f t="shared" si="43"/>
        <v>0</v>
      </c>
      <c r="K64" s="15">
        <f t="shared" si="44"/>
        <v>0</v>
      </c>
      <c r="L64" s="16">
        <f t="shared" si="37"/>
        <v>0</v>
      </c>
      <c r="M64" s="17">
        <f t="shared" si="45"/>
        <v>0</v>
      </c>
      <c r="N64" s="15">
        <f t="shared" si="46"/>
        <v>0</v>
      </c>
      <c r="O64" s="15">
        <f t="shared" si="47"/>
        <v>0</v>
      </c>
      <c r="P64" s="18">
        <f t="shared" si="48"/>
        <v>0</v>
      </c>
    </row>
    <row r="65" spans="1:16" ht="12.75">
      <c r="A65" s="1" t="s">
        <v>15</v>
      </c>
      <c r="B65" s="12"/>
      <c r="C65" s="12"/>
      <c r="D65" s="12">
        <f t="shared" si="38"/>
        <v>0</v>
      </c>
      <c r="E65" s="14">
        <f t="shared" si="39"/>
        <v>0</v>
      </c>
      <c r="F65" s="44"/>
      <c r="G65" s="15">
        <f t="shared" si="40"/>
        <v>0</v>
      </c>
      <c r="H65" s="15">
        <f t="shared" si="41"/>
        <v>0</v>
      </c>
      <c r="I65" s="15">
        <f t="shared" si="42"/>
        <v>0</v>
      </c>
      <c r="J65" s="15">
        <f t="shared" si="43"/>
        <v>0</v>
      </c>
      <c r="K65" s="15">
        <f t="shared" si="44"/>
        <v>0</v>
      </c>
      <c r="L65" s="16">
        <f t="shared" si="37"/>
        <v>0</v>
      </c>
      <c r="M65" s="17">
        <f t="shared" si="45"/>
        <v>0</v>
      </c>
      <c r="N65" s="15">
        <f t="shared" si="46"/>
        <v>0</v>
      </c>
      <c r="O65" s="15">
        <f t="shared" si="47"/>
        <v>0</v>
      </c>
      <c r="P65" s="18">
        <f t="shared" si="48"/>
        <v>0</v>
      </c>
    </row>
    <row r="66" spans="1:16" ht="12.75">
      <c r="A66" s="1" t="s">
        <v>16</v>
      </c>
      <c r="B66" s="12"/>
      <c r="C66" s="12"/>
      <c r="D66" s="12">
        <f t="shared" si="38"/>
        <v>0</v>
      </c>
      <c r="E66" s="14">
        <f t="shared" si="39"/>
        <v>0</v>
      </c>
      <c r="F66" s="44"/>
      <c r="G66" s="15">
        <f t="shared" si="40"/>
        <v>0</v>
      </c>
      <c r="H66" s="15">
        <f t="shared" si="41"/>
        <v>0</v>
      </c>
      <c r="I66" s="15">
        <f t="shared" si="42"/>
        <v>0</v>
      </c>
      <c r="J66" s="15">
        <f t="shared" si="43"/>
        <v>0</v>
      </c>
      <c r="K66" s="15">
        <f t="shared" si="44"/>
        <v>0</v>
      </c>
      <c r="L66" s="16">
        <f t="shared" si="37"/>
        <v>0</v>
      </c>
      <c r="M66" s="17">
        <f t="shared" si="45"/>
        <v>0</v>
      </c>
      <c r="N66" s="15">
        <f t="shared" si="46"/>
        <v>0</v>
      </c>
      <c r="O66" s="15">
        <f t="shared" si="47"/>
        <v>0</v>
      </c>
      <c r="P66" s="18">
        <f t="shared" si="48"/>
        <v>0</v>
      </c>
    </row>
    <row r="67" spans="1:16" ht="12.75">
      <c r="A67" s="1" t="s">
        <v>17</v>
      </c>
      <c r="B67" s="12"/>
      <c r="C67" s="12"/>
      <c r="D67" s="12">
        <f t="shared" si="38"/>
        <v>0</v>
      </c>
      <c r="E67" s="14">
        <f t="shared" si="39"/>
        <v>0</v>
      </c>
      <c r="F67" s="44"/>
      <c r="G67" s="15">
        <f t="shared" si="40"/>
        <v>0</v>
      </c>
      <c r="H67" s="15">
        <f t="shared" si="41"/>
        <v>0</v>
      </c>
      <c r="I67" s="15">
        <f t="shared" si="42"/>
        <v>0</v>
      </c>
      <c r="J67" s="15">
        <f t="shared" si="43"/>
        <v>0</v>
      </c>
      <c r="K67" s="15">
        <f t="shared" si="44"/>
        <v>0</v>
      </c>
      <c r="L67" s="16">
        <f t="shared" si="37"/>
        <v>0</v>
      </c>
      <c r="M67" s="17">
        <f t="shared" si="45"/>
        <v>0</v>
      </c>
      <c r="N67" s="15">
        <f t="shared" si="46"/>
        <v>0</v>
      </c>
      <c r="O67" s="15">
        <f t="shared" si="47"/>
        <v>0</v>
      </c>
      <c r="P67" s="18">
        <f t="shared" si="48"/>
        <v>0</v>
      </c>
    </row>
    <row r="68" spans="1:16" ht="12.75">
      <c r="A68" s="1" t="s">
        <v>18</v>
      </c>
      <c r="B68" s="12"/>
      <c r="C68" s="12"/>
      <c r="D68" s="12">
        <f t="shared" si="38"/>
        <v>0</v>
      </c>
      <c r="E68" s="14">
        <f t="shared" si="39"/>
        <v>0</v>
      </c>
      <c r="F68" s="44"/>
      <c r="G68" s="15">
        <f t="shared" si="40"/>
        <v>0</v>
      </c>
      <c r="H68" s="15">
        <f t="shared" si="41"/>
        <v>0</v>
      </c>
      <c r="I68" s="15">
        <f t="shared" si="42"/>
        <v>0</v>
      </c>
      <c r="J68" s="15">
        <f t="shared" si="43"/>
        <v>0</v>
      </c>
      <c r="K68" s="15">
        <f t="shared" si="44"/>
        <v>0</v>
      </c>
      <c r="L68" s="16">
        <f t="shared" si="37"/>
        <v>0</v>
      </c>
      <c r="M68" s="17">
        <f t="shared" si="45"/>
        <v>0</v>
      </c>
      <c r="N68" s="15">
        <f t="shared" si="46"/>
        <v>0</v>
      </c>
      <c r="O68" s="15">
        <f t="shared" si="47"/>
        <v>0</v>
      </c>
      <c r="P68" s="18">
        <f t="shared" si="48"/>
        <v>0</v>
      </c>
    </row>
    <row r="69" spans="1:16" ht="12.75">
      <c r="A69" s="1" t="s">
        <v>19</v>
      </c>
      <c r="B69" s="12"/>
      <c r="C69" s="12"/>
      <c r="D69" s="12">
        <f t="shared" si="38"/>
        <v>0</v>
      </c>
      <c r="E69" s="14">
        <f t="shared" si="39"/>
        <v>0</v>
      </c>
      <c r="F69" s="44"/>
      <c r="G69" s="15">
        <f t="shared" si="40"/>
        <v>0</v>
      </c>
      <c r="H69" s="15">
        <f t="shared" si="41"/>
        <v>0</v>
      </c>
      <c r="I69" s="15">
        <f t="shared" si="42"/>
        <v>0</v>
      </c>
      <c r="J69" s="15">
        <f t="shared" si="43"/>
        <v>0</v>
      </c>
      <c r="K69" s="15">
        <f t="shared" si="44"/>
        <v>0</v>
      </c>
      <c r="L69" s="16">
        <f t="shared" si="37"/>
        <v>0</v>
      </c>
      <c r="M69" s="17">
        <f t="shared" si="45"/>
        <v>0</v>
      </c>
      <c r="N69" s="15">
        <f t="shared" si="46"/>
        <v>0</v>
      </c>
      <c r="O69" s="15">
        <f t="shared" si="47"/>
        <v>0</v>
      </c>
      <c r="P69" s="18">
        <f t="shared" si="48"/>
        <v>0</v>
      </c>
    </row>
    <row r="70" spans="1:16" ht="13.5" thickBot="1">
      <c r="A70" s="8" t="s">
        <v>20</v>
      </c>
      <c r="B70" s="12"/>
      <c r="C70" s="12"/>
      <c r="D70" s="12">
        <f t="shared" si="38"/>
        <v>0</v>
      </c>
      <c r="E70" s="14">
        <f t="shared" si="39"/>
        <v>0</v>
      </c>
      <c r="F70" s="44"/>
      <c r="G70" s="15">
        <f t="shared" si="40"/>
        <v>0</v>
      </c>
      <c r="H70" s="15">
        <f t="shared" si="41"/>
        <v>0</v>
      </c>
      <c r="I70" s="15">
        <f t="shared" si="42"/>
        <v>0</v>
      </c>
      <c r="J70" s="15">
        <f t="shared" si="43"/>
        <v>0</v>
      </c>
      <c r="K70" s="15">
        <f t="shared" si="44"/>
        <v>0</v>
      </c>
      <c r="L70" s="16">
        <f t="shared" si="37"/>
        <v>0</v>
      </c>
      <c r="M70" s="17">
        <f t="shared" si="45"/>
        <v>0</v>
      </c>
      <c r="N70" s="15">
        <f t="shared" si="46"/>
        <v>0</v>
      </c>
      <c r="O70" s="15">
        <f t="shared" si="47"/>
        <v>0</v>
      </c>
      <c r="P70" s="18">
        <f t="shared" si="48"/>
        <v>0</v>
      </c>
    </row>
    <row r="71" spans="1:16" ht="12.75">
      <c r="A71" s="9" t="s">
        <v>21</v>
      </c>
      <c r="B71" s="27">
        <f>SUM(B59:B70)</f>
        <v>0</v>
      </c>
      <c r="C71" s="27">
        <f>SUM(C59:C70)</f>
        <v>100000</v>
      </c>
      <c r="D71" s="27">
        <f>SUM(D59:D70)</f>
        <v>127000</v>
      </c>
      <c r="E71" s="29">
        <f aca="true" t="shared" si="49" ref="E71:K71">SUM(E59:E70)</f>
        <v>1799.1666666666667</v>
      </c>
      <c r="F71" s="45">
        <f t="shared" si="49"/>
        <v>0</v>
      </c>
      <c r="G71" s="29">
        <f t="shared" si="49"/>
        <v>1500</v>
      </c>
      <c r="H71" s="29">
        <f t="shared" si="49"/>
        <v>8000</v>
      </c>
      <c r="I71" s="29">
        <f t="shared" si="49"/>
        <v>4000</v>
      </c>
      <c r="J71" s="29">
        <f t="shared" si="49"/>
        <v>0</v>
      </c>
      <c r="K71" s="29">
        <f t="shared" si="49"/>
        <v>0</v>
      </c>
      <c r="L71" s="30"/>
      <c r="M71" s="31"/>
      <c r="N71" s="32"/>
      <c r="O71" s="32"/>
      <c r="P71" s="33"/>
    </row>
    <row r="72" spans="1:16" ht="12.75">
      <c r="A72" s="2" t="s">
        <v>22</v>
      </c>
      <c r="B72" s="34">
        <f>SUM(B59:B70)</f>
        <v>0</v>
      </c>
      <c r="C72" s="34">
        <f>SUM(C59:C70)</f>
        <v>100000</v>
      </c>
      <c r="D72" s="34">
        <f>SUM(D59:D70)</f>
        <v>127000</v>
      </c>
      <c r="E72" s="36">
        <f>IF(D72&lt;=1700000,D72*18%,((D72-1700000)*36%)+306000)</f>
        <v>22860</v>
      </c>
      <c r="F72" s="46">
        <f>IF(D72*1.27&lt;=3188000,181200,181200-((D72*1.27-3188000)*12%))</f>
        <v>181200</v>
      </c>
      <c r="G72" s="15">
        <f>(B72+C72)*1.5%</f>
        <v>1500</v>
      </c>
      <c r="H72" s="15">
        <f>(B72+C72)*8%</f>
        <v>8000</v>
      </c>
      <c r="I72" s="15">
        <f>(D72*4%)</f>
        <v>5080</v>
      </c>
      <c r="J72" s="15">
        <f>(B72*2%)</f>
        <v>0</v>
      </c>
      <c r="K72" s="15">
        <f>(B72*1.5%)</f>
        <v>0</v>
      </c>
      <c r="L72" s="22"/>
      <c r="M72" s="37"/>
      <c r="N72" s="21"/>
      <c r="O72" s="21"/>
      <c r="P72" s="23"/>
    </row>
    <row r="73" spans="1:16" ht="13.5" thickBot="1">
      <c r="A73" s="3" t="s">
        <v>23</v>
      </c>
      <c r="B73" s="38">
        <f>B72-B71</f>
        <v>0</v>
      </c>
      <c r="C73" s="38">
        <f>C72-C71</f>
        <v>0</v>
      </c>
      <c r="D73" s="38">
        <f>D72-D71</f>
        <v>0</v>
      </c>
      <c r="E73" s="39">
        <f aca="true" t="shared" si="50" ref="E73:K73">E72-E71</f>
        <v>21060.833333333332</v>
      </c>
      <c r="F73" s="47">
        <f t="shared" si="50"/>
        <v>181200</v>
      </c>
      <c r="G73" s="39">
        <f t="shared" si="50"/>
        <v>0</v>
      </c>
      <c r="H73" s="39">
        <f t="shared" si="50"/>
        <v>0</v>
      </c>
      <c r="I73" s="39">
        <f t="shared" si="50"/>
        <v>1080</v>
      </c>
      <c r="J73" s="39">
        <f t="shared" si="50"/>
        <v>0</v>
      </c>
      <c r="K73" s="39">
        <f t="shared" si="50"/>
        <v>0</v>
      </c>
      <c r="L73" s="40"/>
      <c r="M73" s="41"/>
      <c r="N73" s="42"/>
      <c r="O73" s="42"/>
      <c r="P73" s="43"/>
    </row>
    <row r="75" ht="13.5" thickBot="1"/>
    <row r="76" spans="1:11" ht="13.5" thickBot="1">
      <c r="A76" s="11" t="s">
        <v>28</v>
      </c>
      <c r="B76" s="48" t="s">
        <v>28</v>
      </c>
      <c r="C76" s="49" t="s">
        <v>8</v>
      </c>
      <c r="D76" s="50" t="s">
        <v>0</v>
      </c>
      <c r="E76" s="50" t="s">
        <v>6</v>
      </c>
      <c r="F76" s="50" t="s">
        <v>3</v>
      </c>
      <c r="G76" s="51" t="s">
        <v>1</v>
      </c>
      <c r="H76" s="52">
        <v>0.24</v>
      </c>
      <c r="I76" s="53">
        <v>0.015</v>
      </c>
      <c r="J76" s="53">
        <v>0.005</v>
      </c>
      <c r="K76" s="55">
        <v>0.01</v>
      </c>
    </row>
    <row r="77" spans="1:11" ht="12.75">
      <c r="A77" s="4" t="s">
        <v>9</v>
      </c>
      <c r="B77" s="12"/>
      <c r="C77" s="13">
        <f aca="true" t="shared" si="51" ref="C77:C88">B77*12</f>
        <v>0</v>
      </c>
      <c r="D77" s="14">
        <f>(C77*1.27*32%)/12</f>
        <v>0</v>
      </c>
      <c r="E77" s="15">
        <f>(B77*9.5%)</f>
        <v>0</v>
      </c>
      <c r="F77" s="15">
        <f>(B77*4%)</f>
        <v>0</v>
      </c>
      <c r="G77" s="16">
        <f>(B77-D77-E77-F77)</f>
        <v>0</v>
      </c>
      <c r="H77" s="17">
        <f>B77*24%</f>
        <v>0</v>
      </c>
      <c r="I77" s="15">
        <f>B77*1.5%</f>
        <v>0</v>
      </c>
      <c r="J77" s="15">
        <f>B77*0.5%</f>
        <v>0</v>
      </c>
      <c r="K77" s="18">
        <f>B77*1%</f>
        <v>0</v>
      </c>
    </row>
    <row r="78" spans="1:11" ht="12.75">
      <c r="A78" s="1" t="s">
        <v>10</v>
      </c>
      <c r="B78" s="12"/>
      <c r="C78" s="13">
        <f t="shared" si="51"/>
        <v>0</v>
      </c>
      <c r="D78" s="14">
        <f aca="true" t="shared" si="52" ref="D78:D88">(C78*1.27*32%)/12</f>
        <v>0</v>
      </c>
      <c r="E78" s="15">
        <f aca="true" t="shared" si="53" ref="E78:E88">(B78*9.5%)</f>
        <v>0</v>
      </c>
      <c r="F78" s="15">
        <f aca="true" t="shared" si="54" ref="F78:F88">(B78*4%)</f>
        <v>0</v>
      </c>
      <c r="G78" s="16">
        <f aca="true" t="shared" si="55" ref="G78:G88">(B78-D78-E78-F78)</f>
        <v>0</v>
      </c>
      <c r="H78" s="17">
        <f aca="true" t="shared" si="56" ref="H78:H88">B78*24%</f>
        <v>0</v>
      </c>
      <c r="I78" s="15">
        <f aca="true" t="shared" si="57" ref="I78:I88">B78*1.5%</f>
        <v>0</v>
      </c>
      <c r="J78" s="15">
        <f aca="true" t="shared" si="58" ref="J78:J88">B78*0.5%</f>
        <v>0</v>
      </c>
      <c r="K78" s="18">
        <f aca="true" t="shared" si="59" ref="K78:K88">B78*1%</f>
        <v>0</v>
      </c>
    </row>
    <row r="79" spans="1:11" ht="12.75">
      <c r="A79" s="1" t="s">
        <v>11</v>
      </c>
      <c r="B79" s="12"/>
      <c r="C79" s="13">
        <f t="shared" si="51"/>
        <v>0</v>
      </c>
      <c r="D79" s="14">
        <f t="shared" si="52"/>
        <v>0</v>
      </c>
      <c r="E79" s="15">
        <f t="shared" si="53"/>
        <v>0</v>
      </c>
      <c r="F79" s="15">
        <f t="shared" si="54"/>
        <v>0</v>
      </c>
      <c r="G79" s="16">
        <f t="shared" si="55"/>
        <v>0</v>
      </c>
      <c r="H79" s="17">
        <f t="shared" si="56"/>
        <v>0</v>
      </c>
      <c r="I79" s="15">
        <f t="shared" si="57"/>
        <v>0</v>
      </c>
      <c r="J79" s="15">
        <f t="shared" si="58"/>
        <v>0</v>
      </c>
      <c r="K79" s="18">
        <f t="shared" si="59"/>
        <v>0</v>
      </c>
    </row>
    <row r="80" spans="1:11" ht="12.75">
      <c r="A80" s="1" t="s">
        <v>12</v>
      </c>
      <c r="B80" s="12"/>
      <c r="C80" s="13">
        <f t="shared" si="51"/>
        <v>0</v>
      </c>
      <c r="D80" s="14">
        <f t="shared" si="52"/>
        <v>0</v>
      </c>
      <c r="E80" s="15">
        <f t="shared" si="53"/>
        <v>0</v>
      </c>
      <c r="F80" s="15">
        <f t="shared" si="54"/>
        <v>0</v>
      </c>
      <c r="G80" s="16">
        <f t="shared" si="55"/>
        <v>0</v>
      </c>
      <c r="H80" s="17">
        <f t="shared" si="56"/>
        <v>0</v>
      </c>
      <c r="I80" s="15">
        <f t="shared" si="57"/>
        <v>0</v>
      </c>
      <c r="J80" s="15">
        <f t="shared" si="58"/>
        <v>0</v>
      </c>
      <c r="K80" s="18">
        <f t="shared" si="59"/>
        <v>0</v>
      </c>
    </row>
    <row r="81" spans="1:11" ht="12.75">
      <c r="A81" s="1" t="s">
        <v>13</v>
      </c>
      <c r="B81" s="12"/>
      <c r="C81" s="13">
        <f t="shared" si="51"/>
        <v>0</v>
      </c>
      <c r="D81" s="14">
        <f t="shared" si="52"/>
        <v>0</v>
      </c>
      <c r="E81" s="15">
        <f t="shared" si="53"/>
        <v>0</v>
      </c>
      <c r="F81" s="15">
        <f t="shared" si="54"/>
        <v>0</v>
      </c>
      <c r="G81" s="16">
        <f t="shared" si="55"/>
        <v>0</v>
      </c>
      <c r="H81" s="17">
        <f t="shared" si="56"/>
        <v>0</v>
      </c>
      <c r="I81" s="15">
        <f t="shared" si="57"/>
        <v>0</v>
      </c>
      <c r="J81" s="15">
        <f t="shared" si="58"/>
        <v>0</v>
      </c>
      <c r="K81" s="18">
        <f t="shared" si="59"/>
        <v>0</v>
      </c>
    </row>
    <row r="82" spans="1:11" ht="12.75">
      <c r="A82" s="1" t="s">
        <v>14</v>
      </c>
      <c r="B82" s="12"/>
      <c r="C82" s="13">
        <f t="shared" si="51"/>
        <v>0</v>
      </c>
      <c r="D82" s="14">
        <f t="shared" si="52"/>
        <v>0</v>
      </c>
      <c r="E82" s="15">
        <f t="shared" si="53"/>
        <v>0</v>
      </c>
      <c r="F82" s="15">
        <f t="shared" si="54"/>
        <v>0</v>
      </c>
      <c r="G82" s="16">
        <f t="shared" si="55"/>
        <v>0</v>
      </c>
      <c r="H82" s="17">
        <f t="shared" si="56"/>
        <v>0</v>
      </c>
      <c r="I82" s="15">
        <f t="shared" si="57"/>
        <v>0</v>
      </c>
      <c r="J82" s="15">
        <f t="shared" si="58"/>
        <v>0</v>
      </c>
      <c r="K82" s="18">
        <f t="shared" si="59"/>
        <v>0</v>
      </c>
    </row>
    <row r="83" spans="1:11" ht="12.75">
      <c r="A83" s="1" t="s">
        <v>15</v>
      </c>
      <c r="B83" s="12"/>
      <c r="C83" s="13">
        <f t="shared" si="51"/>
        <v>0</v>
      </c>
      <c r="D83" s="14">
        <f t="shared" si="52"/>
        <v>0</v>
      </c>
      <c r="E83" s="15">
        <f t="shared" si="53"/>
        <v>0</v>
      </c>
      <c r="F83" s="15">
        <f t="shared" si="54"/>
        <v>0</v>
      </c>
      <c r="G83" s="16">
        <f t="shared" si="55"/>
        <v>0</v>
      </c>
      <c r="H83" s="17">
        <f t="shared" si="56"/>
        <v>0</v>
      </c>
      <c r="I83" s="15">
        <f t="shared" si="57"/>
        <v>0</v>
      </c>
      <c r="J83" s="15">
        <f t="shared" si="58"/>
        <v>0</v>
      </c>
      <c r="K83" s="18">
        <f t="shared" si="59"/>
        <v>0</v>
      </c>
    </row>
    <row r="84" spans="1:11" ht="12.75">
      <c r="A84" s="1" t="s">
        <v>16</v>
      </c>
      <c r="B84" s="12"/>
      <c r="C84" s="13">
        <f t="shared" si="51"/>
        <v>0</v>
      </c>
      <c r="D84" s="14">
        <f t="shared" si="52"/>
        <v>0</v>
      </c>
      <c r="E84" s="15">
        <f t="shared" si="53"/>
        <v>0</v>
      </c>
      <c r="F84" s="15">
        <f t="shared" si="54"/>
        <v>0</v>
      </c>
      <c r="G84" s="16">
        <f t="shared" si="55"/>
        <v>0</v>
      </c>
      <c r="H84" s="17">
        <f t="shared" si="56"/>
        <v>0</v>
      </c>
      <c r="I84" s="15">
        <f t="shared" si="57"/>
        <v>0</v>
      </c>
      <c r="J84" s="15">
        <f t="shared" si="58"/>
        <v>0</v>
      </c>
      <c r="K84" s="18">
        <f t="shared" si="59"/>
        <v>0</v>
      </c>
    </row>
    <row r="85" spans="1:11" ht="12.75">
      <c r="A85" s="1" t="s">
        <v>17</v>
      </c>
      <c r="B85" s="12"/>
      <c r="C85" s="13">
        <f t="shared" si="51"/>
        <v>0</v>
      </c>
      <c r="D85" s="14">
        <f t="shared" si="52"/>
        <v>0</v>
      </c>
      <c r="E85" s="15">
        <f t="shared" si="53"/>
        <v>0</v>
      </c>
      <c r="F85" s="15">
        <f t="shared" si="54"/>
        <v>0</v>
      </c>
      <c r="G85" s="16">
        <f t="shared" si="55"/>
        <v>0</v>
      </c>
      <c r="H85" s="17">
        <f t="shared" si="56"/>
        <v>0</v>
      </c>
      <c r="I85" s="15">
        <f t="shared" si="57"/>
        <v>0</v>
      </c>
      <c r="J85" s="15">
        <f t="shared" si="58"/>
        <v>0</v>
      </c>
      <c r="K85" s="18">
        <f t="shared" si="59"/>
        <v>0</v>
      </c>
    </row>
    <row r="86" spans="1:11" ht="12.75">
      <c r="A86" s="1" t="s">
        <v>18</v>
      </c>
      <c r="B86" s="12"/>
      <c r="C86" s="13">
        <f t="shared" si="51"/>
        <v>0</v>
      </c>
      <c r="D86" s="14">
        <f t="shared" si="52"/>
        <v>0</v>
      </c>
      <c r="E86" s="15">
        <f t="shared" si="53"/>
        <v>0</v>
      </c>
      <c r="F86" s="15">
        <f t="shared" si="54"/>
        <v>0</v>
      </c>
      <c r="G86" s="16">
        <f t="shared" si="55"/>
        <v>0</v>
      </c>
      <c r="H86" s="17">
        <f t="shared" si="56"/>
        <v>0</v>
      </c>
      <c r="I86" s="15">
        <f t="shared" si="57"/>
        <v>0</v>
      </c>
      <c r="J86" s="15">
        <f t="shared" si="58"/>
        <v>0</v>
      </c>
      <c r="K86" s="18">
        <f t="shared" si="59"/>
        <v>0</v>
      </c>
    </row>
    <row r="87" spans="1:11" ht="12.75">
      <c r="A87" s="1" t="s">
        <v>19</v>
      </c>
      <c r="B87" s="12"/>
      <c r="C87" s="13">
        <f t="shared" si="51"/>
        <v>0</v>
      </c>
      <c r="D87" s="14">
        <f t="shared" si="52"/>
        <v>0</v>
      </c>
      <c r="E87" s="15">
        <f t="shared" si="53"/>
        <v>0</v>
      </c>
      <c r="F87" s="15">
        <f t="shared" si="54"/>
        <v>0</v>
      </c>
      <c r="G87" s="16">
        <f t="shared" si="55"/>
        <v>0</v>
      </c>
      <c r="H87" s="17">
        <f t="shared" si="56"/>
        <v>0</v>
      </c>
      <c r="I87" s="15">
        <f t="shared" si="57"/>
        <v>0</v>
      </c>
      <c r="J87" s="15">
        <f t="shared" si="58"/>
        <v>0</v>
      </c>
      <c r="K87" s="18">
        <f t="shared" si="59"/>
        <v>0</v>
      </c>
    </row>
    <row r="88" spans="1:11" ht="13.5" thickBot="1">
      <c r="A88" s="8" t="s">
        <v>20</v>
      </c>
      <c r="B88" s="12"/>
      <c r="C88" s="13">
        <f t="shared" si="51"/>
        <v>0</v>
      </c>
      <c r="D88" s="14">
        <f t="shared" si="52"/>
        <v>0</v>
      </c>
      <c r="E88" s="15">
        <f t="shared" si="53"/>
        <v>0</v>
      </c>
      <c r="F88" s="15">
        <f t="shared" si="54"/>
        <v>0</v>
      </c>
      <c r="G88" s="16">
        <f t="shared" si="55"/>
        <v>0</v>
      </c>
      <c r="H88" s="17">
        <f t="shared" si="56"/>
        <v>0</v>
      </c>
      <c r="I88" s="15">
        <f t="shared" si="57"/>
        <v>0</v>
      </c>
      <c r="J88" s="15">
        <f t="shared" si="58"/>
        <v>0</v>
      </c>
      <c r="K88" s="18">
        <f t="shared" si="59"/>
        <v>0</v>
      </c>
    </row>
    <row r="89" spans="1:11" ht="12.75">
      <c r="A89" s="9" t="s">
        <v>21</v>
      </c>
      <c r="B89" s="27">
        <f>SUM(B77:B88)</f>
        <v>0</v>
      </c>
      <c r="C89" s="28"/>
      <c r="D89" s="29">
        <f>SUM(D77:D88)</f>
        <v>0</v>
      </c>
      <c r="E89" s="29">
        <f>SUM(E77:E88)</f>
        <v>0</v>
      </c>
      <c r="F89" s="29">
        <f>SUM(F77:F88)</f>
        <v>0</v>
      </c>
      <c r="G89" s="30"/>
      <c r="H89" s="31"/>
      <c r="I89" s="32"/>
      <c r="J89" s="32"/>
      <c r="K89" s="33"/>
    </row>
    <row r="90" spans="1:11" ht="12.75">
      <c r="A90" s="2" t="s">
        <v>22</v>
      </c>
      <c r="B90" s="34">
        <f>SUM(B77:B88)</f>
        <v>0</v>
      </c>
      <c r="C90" s="35"/>
      <c r="D90" s="36">
        <f>IF(B90*1.27&lt;=5000000,B90*17%,((B90-5000000)*32%)+850000)</f>
        <v>0</v>
      </c>
      <c r="E90" s="15">
        <f>(B90*9.5%)</f>
        <v>0</v>
      </c>
      <c r="F90" s="36">
        <f>(B90*4%)</f>
        <v>0</v>
      </c>
      <c r="G90" s="22"/>
      <c r="H90" s="37"/>
      <c r="I90" s="21"/>
      <c r="J90" s="21"/>
      <c r="K90" s="23"/>
    </row>
    <row r="91" spans="1:11" ht="13.5" thickBot="1">
      <c r="A91" s="3" t="s">
        <v>23</v>
      </c>
      <c r="B91" s="38">
        <f>B90-B89</f>
        <v>0</v>
      </c>
      <c r="C91" s="39"/>
      <c r="D91" s="39">
        <f>D90-D89</f>
        <v>0</v>
      </c>
      <c r="E91" s="39">
        <f>E90-E89</f>
        <v>0</v>
      </c>
      <c r="F91" s="39">
        <f>F90-F89</f>
        <v>0</v>
      </c>
      <c r="G91" s="40"/>
      <c r="H91" s="41"/>
      <c r="I91" s="42"/>
      <c r="J91" s="42"/>
      <c r="K91" s="43"/>
    </row>
    <row r="94" ht="13.5" thickBot="1"/>
    <row r="95" spans="1:16" ht="13.5" thickBot="1">
      <c r="A95" s="11" t="s">
        <v>36</v>
      </c>
      <c r="B95" s="48" t="s">
        <v>2</v>
      </c>
      <c r="C95" s="48" t="s">
        <v>37</v>
      </c>
      <c r="D95" s="49" t="s">
        <v>8</v>
      </c>
      <c r="E95" s="50" t="s">
        <v>0</v>
      </c>
      <c r="F95" s="54" t="s">
        <v>7</v>
      </c>
      <c r="G95" s="50" t="s">
        <v>25</v>
      </c>
      <c r="H95" s="50" t="s">
        <v>24</v>
      </c>
      <c r="I95" s="50" t="s">
        <v>3</v>
      </c>
      <c r="J95" s="50" t="s">
        <v>4</v>
      </c>
      <c r="K95" s="50" t="s">
        <v>5</v>
      </c>
      <c r="L95" s="51" t="s">
        <v>1</v>
      </c>
      <c r="M95" s="52">
        <v>0.24</v>
      </c>
      <c r="N95" s="53">
        <v>0.015</v>
      </c>
      <c r="O95" s="53">
        <v>0.005</v>
      </c>
      <c r="P95" s="55">
        <v>0.01</v>
      </c>
    </row>
    <row r="96" spans="1:16" ht="12.75">
      <c r="A96" s="4" t="s">
        <v>9</v>
      </c>
      <c r="B96" s="12"/>
      <c r="C96" s="12"/>
      <c r="D96" s="13">
        <f>(B96+C96)*12</f>
        <v>0</v>
      </c>
      <c r="E96" s="14">
        <f aca="true" t="shared" si="60" ref="E96:E107">IF(D96*1.27&lt;=5000000,D96*1.27*17%/12,(((D96*1.27-5000000)*32%)+850000)/12)</f>
        <v>0</v>
      </c>
      <c r="F96" s="44"/>
      <c r="G96" s="15">
        <f aca="true" t="shared" si="61" ref="G96:G107">(B96*8%)</f>
        <v>0</v>
      </c>
      <c r="H96" s="15">
        <f aca="true" t="shared" si="62" ref="H96:H107">(B96*1.5%)</f>
        <v>0</v>
      </c>
      <c r="I96" s="15">
        <f>(B96*4%)</f>
        <v>0</v>
      </c>
      <c r="J96" s="15">
        <f>(B96*2%)</f>
        <v>0</v>
      </c>
      <c r="K96" s="15">
        <f>(B96*1.5%)</f>
        <v>0</v>
      </c>
      <c r="L96" s="16">
        <f>(B96-E96+F96-G96-H96-I96-J96-K96)</f>
        <v>0</v>
      </c>
      <c r="M96" s="17">
        <f aca="true" t="shared" si="63" ref="M96:M107">B96*24%</f>
        <v>0</v>
      </c>
      <c r="N96" s="15">
        <f aca="true" t="shared" si="64" ref="N96:N107">B96*1.5%</f>
        <v>0</v>
      </c>
      <c r="O96" s="15">
        <f aca="true" t="shared" si="65" ref="O96:O107">B96*0.5%</f>
        <v>0</v>
      </c>
      <c r="P96" s="18">
        <f aca="true" t="shared" si="66" ref="P96:P107">B96*1%</f>
        <v>0</v>
      </c>
    </row>
    <row r="97" spans="1:16" ht="12.75">
      <c r="A97" s="1" t="s">
        <v>10</v>
      </c>
      <c r="B97" s="12"/>
      <c r="C97" s="12"/>
      <c r="D97" s="13">
        <f aca="true" t="shared" si="67" ref="D97:D107">B97*12</f>
        <v>0</v>
      </c>
      <c r="E97" s="14">
        <f t="shared" si="60"/>
        <v>0</v>
      </c>
      <c r="F97" s="44"/>
      <c r="G97" s="15">
        <f t="shared" si="61"/>
        <v>0</v>
      </c>
      <c r="H97" s="15">
        <f t="shared" si="62"/>
        <v>0</v>
      </c>
      <c r="I97" s="15">
        <f aca="true" t="shared" si="68" ref="I97:I107">(B97*4%)</f>
        <v>0</v>
      </c>
      <c r="J97" s="15">
        <f aca="true" t="shared" si="69" ref="J97:J107">(B97*2%)</f>
        <v>0</v>
      </c>
      <c r="K97" s="15">
        <f aca="true" t="shared" si="70" ref="K97:K107">(B97*1.5%)</f>
        <v>0</v>
      </c>
      <c r="L97" s="16">
        <f>(B97-E97+F97-G97-H97-I97-J97-K97)</f>
        <v>0</v>
      </c>
      <c r="M97" s="17">
        <f t="shared" si="63"/>
        <v>0</v>
      </c>
      <c r="N97" s="15">
        <f t="shared" si="64"/>
        <v>0</v>
      </c>
      <c r="O97" s="15">
        <f t="shared" si="65"/>
        <v>0</v>
      </c>
      <c r="P97" s="18">
        <f t="shared" si="66"/>
        <v>0</v>
      </c>
    </row>
    <row r="98" spans="1:16" ht="12.75">
      <c r="A98" s="1" t="s">
        <v>11</v>
      </c>
      <c r="B98" s="12"/>
      <c r="C98" s="12"/>
      <c r="D98" s="13">
        <f t="shared" si="67"/>
        <v>0</v>
      </c>
      <c r="E98" s="14">
        <f t="shared" si="60"/>
        <v>0</v>
      </c>
      <c r="F98" s="44"/>
      <c r="G98" s="15">
        <f t="shared" si="61"/>
        <v>0</v>
      </c>
      <c r="H98" s="15">
        <f t="shared" si="62"/>
        <v>0</v>
      </c>
      <c r="I98" s="15">
        <f t="shared" si="68"/>
        <v>0</v>
      </c>
      <c r="J98" s="15">
        <f t="shared" si="69"/>
        <v>0</v>
      </c>
      <c r="K98" s="15">
        <f t="shared" si="70"/>
        <v>0</v>
      </c>
      <c r="L98" s="16">
        <f>(B98-E98+F98-G98-H98-I98-J98-K98)</f>
        <v>0</v>
      </c>
      <c r="M98" s="17">
        <f t="shared" si="63"/>
        <v>0</v>
      </c>
      <c r="N98" s="15">
        <f t="shared" si="64"/>
        <v>0</v>
      </c>
      <c r="O98" s="15">
        <f t="shared" si="65"/>
        <v>0</v>
      </c>
      <c r="P98" s="18">
        <f t="shared" si="66"/>
        <v>0</v>
      </c>
    </row>
    <row r="99" spans="1:16" ht="12.75">
      <c r="A99" s="1" t="s">
        <v>12</v>
      </c>
      <c r="B99" s="12"/>
      <c r="C99" s="12"/>
      <c r="D99" s="13">
        <f t="shared" si="67"/>
        <v>0</v>
      </c>
      <c r="E99" s="14">
        <f t="shared" si="60"/>
        <v>0</v>
      </c>
      <c r="F99" s="44"/>
      <c r="G99" s="15">
        <f t="shared" si="61"/>
        <v>0</v>
      </c>
      <c r="H99" s="15">
        <f t="shared" si="62"/>
        <v>0</v>
      </c>
      <c r="I99" s="15">
        <f t="shared" si="68"/>
        <v>0</v>
      </c>
      <c r="J99" s="15">
        <f t="shared" si="69"/>
        <v>0</v>
      </c>
      <c r="K99" s="15">
        <f t="shared" si="70"/>
        <v>0</v>
      </c>
      <c r="L99" s="16">
        <f>(B99-E99+F99-G99-H99-I99-J99-K99)</f>
        <v>0</v>
      </c>
      <c r="M99" s="17">
        <f t="shared" si="63"/>
        <v>0</v>
      </c>
      <c r="N99" s="15">
        <f t="shared" si="64"/>
        <v>0</v>
      </c>
      <c r="O99" s="15">
        <f t="shared" si="65"/>
        <v>0</v>
      </c>
      <c r="P99" s="18">
        <f t="shared" si="66"/>
        <v>0</v>
      </c>
    </row>
    <row r="100" spans="1:16" ht="12.75">
      <c r="A100" s="1" t="s">
        <v>13</v>
      </c>
      <c r="B100" s="12"/>
      <c r="C100" s="12"/>
      <c r="D100" s="13">
        <f t="shared" si="67"/>
        <v>0</v>
      </c>
      <c r="E100" s="14">
        <f t="shared" si="60"/>
        <v>0</v>
      </c>
      <c r="F100" s="44"/>
      <c r="G100" s="15">
        <f t="shared" si="61"/>
        <v>0</v>
      </c>
      <c r="H100" s="15">
        <f t="shared" si="62"/>
        <v>0</v>
      </c>
      <c r="I100" s="15">
        <f t="shared" si="68"/>
        <v>0</v>
      </c>
      <c r="J100" s="15">
        <f t="shared" si="69"/>
        <v>0</v>
      </c>
      <c r="K100" s="15">
        <f t="shared" si="70"/>
        <v>0</v>
      </c>
      <c r="L100" s="16">
        <f>(B100-E100+F100-G100-H100-I100-J100-K100)</f>
        <v>0</v>
      </c>
      <c r="M100" s="17">
        <f t="shared" si="63"/>
        <v>0</v>
      </c>
      <c r="N100" s="15">
        <f t="shared" si="64"/>
        <v>0</v>
      </c>
      <c r="O100" s="15">
        <f t="shared" si="65"/>
        <v>0</v>
      </c>
      <c r="P100" s="18">
        <f t="shared" si="66"/>
        <v>0</v>
      </c>
    </row>
    <row r="101" spans="1:16" ht="12.75">
      <c r="A101" s="1" t="s">
        <v>14</v>
      </c>
      <c r="B101" s="12"/>
      <c r="C101" s="12"/>
      <c r="D101" s="13">
        <f t="shared" si="67"/>
        <v>0</v>
      </c>
      <c r="E101" s="14">
        <f t="shared" si="60"/>
        <v>0</v>
      </c>
      <c r="F101" s="44"/>
      <c r="G101" s="15">
        <f t="shared" si="61"/>
        <v>0</v>
      </c>
      <c r="H101" s="15">
        <f t="shared" si="62"/>
        <v>0</v>
      </c>
      <c r="I101" s="15">
        <f t="shared" si="68"/>
        <v>0</v>
      </c>
      <c r="J101" s="15">
        <f t="shared" si="69"/>
        <v>0</v>
      </c>
      <c r="K101" s="15">
        <f t="shared" si="70"/>
        <v>0</v>
      </c>
      <c r="L101" s="16">
        <f>(B101-E101+F101-G101-H101-I101-J101-K101)</f>
        <v>0</v>
      </c>
      <c r="M101" s="17">
        <f t="shared" si="63"/>
        <v>0</v>
      </c>
      <c r="N101" s="15">
        <f t="shared" si="64"/>
        <v>0</v>
      </c>
      <c r="O101" s="15">
        <f t="shared" si="65"/>
        <v>0</v>
      </c>
      <c r="P101" s="18">
        <f t="shared" si="66"/>
        <v>0</v>
      </c>
    </row>
    <row r="102" spans="1:16" ht="12.75">
      <c r="A102" s="1" t="s">
        <v>15</v>
      </c>
      <c r="B102" s="12"/>
      <c r="C102" s="12"/>
      <c r="D102" s="13">
        <f t="shared" si="67"/>
        <v>0</v>
      </c>
      <c r="E102" s="14">
        <f t="shared" si="60"/>
        <v>0</v>
      </c>
      <c r="F102" s="44"/>
      <c r="G102" s="15">
        <f t="shared" si="61"/>
        <v>0</v>
      </c>
      <c r="H102" s="15">
        <f t="shared" si="62"/>
        <v>0</v>
      </c>
      <c r="I102" s="15">
        <f t="shared" si="68"/>
        <v>0</v>
      </c>
      <c r="J102" s="15">
        <f t="shared" si="69"/>
        <v>0</v>
      </c>
      <c r="K102" s="15">
        <f t="shared" si="70"/>
        <v>0</v>
      </c>
      <c r="L102" s="16">
        <f>(B102-E102+F102-G102-H102-I102-J102-K102)</f>
        <v>0</v>
      </c>
      <c r="M102" s="17">
        <f t="shared" si="63"/>
        <v>0</v>
      </c>
      <c r="N102" s="15">
        <f t="shared" si="64"/>
        <v>0</v>
      </c>
      <c r="O102" s="15">
        <f t="shared" si="65"/>
        <v>0</v>
      </c>
      <c r="P102" s="18">
        <f t="shared" si="66"/>
        <v>0</v>
      </c>
    </row>
    <row r="103" spans="1:16" ht="12.75">
      <c r="A103" s="1" t="s">
        <v>16</v>
      </c>
      <c r="B103" s="12"/>
      <c r="C103" s="12"/>
      <c r="D103" s="13">
        <f t="shared" si="67"/>
        <v>0</v>
      </c>
      <c r="E103" s="14">
        <f t="shared" si="60"/>
        <v>0</v>
      </c>
      <c r="F103" s="44"/>
      <c r="G103" s="15">
        <f t="shared" si="61"/>
        <v>0</v>
      </c>
      <c r="H103" s="15">
        <f t="shared" si="62"/>
        <v>0</v>
      </c>
      <c r="I103" s="15">
        <f t="shared" si="68"/>
        <v>0</v>
      </c>
      <c r="J103" s="15">
        <f t="shared" si="69"/>
        <v>0</v>
      </c>
      <c r="K103" s="15">
        <f t="shared" si="70"/>
        <v>0</v>
      </c>
      <c r="L103" s="16">
        <f>(B103-E103+F103-G103-H103-I103-J103-K103)</f>
        <v>0</v>
      </c>
      <c r="M103" s="17">
        <f t="shared" si="63"/>
        <v>0</v>
      </c>
      <c r="N103" s="15">
        <f t="shared" si="64"/>
        <v>0</v>
      </c>
      <c r="O103" s="15">
        <f t="shared" si="65"/>
        <v>0</v>
      </c>
      <c r="P103" s="18">
        <f t="shared" si="66"/>
        <v>0</v>
      </c>
    </row>
    <row r="104" spans="1:16" ht="12.75">
      <c r="A104" s="1" t="s">
        <v>17</v>
      </c>
      <c r="B104" s="12"/>
      <c r="C104" s="12"/>
      <c r="D104" s="13">
        <f t="shared" si="67"/>
        <v>0</v>
      </c>
      <c r="E104" s="14">
        <f t="shared" si="60"/>
        <v>0</v>
      </c>
      <c r="F104" s="44"/>
      <c r="G104" s="15">
        <f t="shared" si="61"/>
        <v>0</v>
      </c>
      <c r="H104" s="15">
        <f t="shared" si="62"/>
        <v>0</v>
      </c>
      <c r="I104" s="15">
        <f t="shared" si="68"/>
        <v>0</v>
      </c>
      <c r="J104" s="15">
        <f t="shared" si="69"/>
        <v>0</v>
      </c>
      <c r="K104" s="15">
        <f t="shared" si="70"/>
        <v>0</v>
      </c>
      <c r="L104" s="16">
        <f>(B104-E104+F104-G104-H104-I104-J104-K104)</f>
        <v>0</v>
      </c>
      <c r="M104" s="17">
        <f t="shared" si="63"/>
        <v>0</v>
      </c>
      <c r="N104" s="15">
        <f t="shared" si="64"/>
        <v>0</v>
      </c>
      <c r="O104" s="15">
        <f t="shared" si="65"/>
        <v>0</v>
      </c>
      <c r="P104" s="18">
        <f t="shared" si="66"/>
        <v>0</v>
      </c>
    </row>
    <row r="105" spans="1:16" ht="12.75">
      <c r="A105" s="1" t="s">
        <v>18</v>
      </c>
      <c r="B105" s="12"/>
      <c r="C105" s="12"/>
      <c r="D105" s="13">
        <f t="shared" si="67"/>
        <v>0</v>
      </c>
      <c r="E105" s="14">
        <f t="shared" si="60"/>
        <v>0</v>
      </c>
      <c r="F105" s="44"/>
      <c r="G105" s="15">
        <f t="shared" si="61"/>
        <v>0</v>
      </c>
      <c r="H105" s="15">
        <f t="shared" si="62"/>
        <v>0</v>
      </c>
      <c r="I105" s="15">
        <f t="shared" si="68"/>
        <v>0</v>
      </c>
      <c r="J105" s="15">
        <f t="shared" si="69"/>
        <v>0</v>
      </c>
      <c r="K105" s="15">
        <f t="shared" si="70"/>
        <v>0</v>
      </c>
      <c r="L105" s="16">
        <f>(B105-E105+F105-G105-H105-I105-J105-K105)</f>
        <v>0</v>
      </c>
      <c r="M105" s="17">
        <f t="shared" si="63"/>
        <v>0</v>
      </c>
      <c r="N105" s="15">
        <f t="shared" si="64"/>
        <v>0</v>
      </c>
      <c r="O105" s="15">
        <f t="shared" si="65"/>
        <v>0</v>
      </c>
      <c r="P105" s="18">
        <f t="shared" si="66"/>
        <v>0</v>
      </c>
    </row>
    <row r="106" spans="1:16" ht="12.75">
      <c r="A106" s="1" t="s">
        <v>19</v>
      </c>
      <c r="B106" s="12"/>
      <c r="C106" s="12"/>
      <c r="D106" s="13">
        <f t="shared" si="67"/>
        <v>0</v>
      </c>
      <c r="E106" s="14">
        <f t="shared" si="60"/>
        <v>0</v>
      </c>
      <c r="F106" s="44"/>
      <c r="G106" s="15">
        <f t="shared" si="61"/>
        <v>0</v>
      </c>
      <c r="H106" s="15">
        <f t="shared" si="62"/>
        <v>0</v>
      </c>
      <c r="I106" s="15">
        <f t="shared" si="68"/>
        <v>0</v>
      </c>
      <c r="J106" s="15">
        <f t="shared" si="69"/>
        <v>0</v>
      </c>
      <c r="K106" s="15">
        <f t="shared" si="70"/>
        <v>0</v>
      </c>
      <c r="L106" s="16">
        <f>(B106-E106+F106-G106-H106-I106-J106-K106)</f>
        <v>0</v>
      </c>
      <c r="M106" s="17">
        <f t="shared" si="63"/>
        <v>0</v>
      </c>
      <c r="N106" s="15">
        <f t="shared" si="64"/>
        <v>0</v>
      </c>
      <c r="O106" s="15">
        <f t="shared" si="65"/>
        <v>0</v>
      </c>
      <c r="P106" s="18">
        <f t="shared" si="66"/>
        <v>0</v>
      </c>
    </row>
    <row r="107" spans="1:16" ht="13.5" thickBot="1">
      <c r="A107" s="8" t="s">
        <v>20</v>
      </c>
      <c r="B107" s="12"/>
      <c r="C107" s="12"/>
      <c r="D107" s="13">
        <f t="shared" si="67"/>
        <v>0</v>
      </c>
      <c r="E107" s="14">
        <f t="shared" si="60"/>
        <v>0</v>
      </c>
      <c r="F107" s="44"/>
      <c r="G107" s="15">
        <f t="shared" si="61"/>
        <v>0</v>
      </c>
      <c r="H107" s="15">
        <f t="shared" si="62"/>
        <v>0</v>
      </c>
      <c r="I107" s="15">
        <f t="shared" si="68"/>
        <v>0</v>
      </c>
      <c r="J107" s="15">
        <f t="shared" si="69"/>
        <v>0</v>
      </c>
      <c r="K107" s="15">
        <f t="shared" si="70"/>
        <v>0</v>
      </c>
      <c r="L107" s="16">
        <f>(B107-E107+F107-G107-H107-I107-J107-K107)</f>
        <v>0</v>
      </c>
      <c r="M107" s="17">
        <f t="shared" si="63"/>
        <v>0</v>
      </c>
      <c r="N107" s="15">
        <f t="shared" si="64"/>
        <v>0</v>
      </c>
      <c r="O107" s="15">
        <f t="shared" si="65"/>
        <v>0</v>
      </c>
      <c r="P107" s="18">
        <f t="shared" si="66"/>
        <v>0</v>
      </c>
    </row>
    <row r="108" spans="1:16" ht="12.75">
      <c r="A108" s="9" t="s">
        <v>21</v>
      </c>
      <c r="B108" s="27">
        <f>SUM(B96:B107)</f>
        <v>0</v>
      </c>
      <c r="C108" s="27"/>
      <c r="D108" s="28"/>
      <c r="E108" s="29">
        <f aca="true" t="shared" si="71" ref="E108:K108">SUM(E96:E107)</f>
        <v>0</v>
      </c>
      <c r="F108" s="45">
        <f t="shared" si="71"/>
        <v>0</v>
      </c>
      <c r="G108" s="29">
        <f t="shared" si="71"/>
        <v>0</v>
      </c>
      <c r="H108" s="29">
        <f t="shared" si="71"/>
        <v>0</v>
      </c>
      <c r="I108" s="29">
        <f t="shared" si="71"/>
        <v>0</v>
      </c>
      <c r="J108" s="29">
        <f t="shared" si="71"/>
        <v>0</v>
      </c>
      <c r="K108" s="29">
        <f t="shared" si="71"/>
        <v>0</v>
      </c>
      <c r="L108" s="30"/>
      <c r="M108" s="31"/>
      <c r="N108" s="32"/>
      <c r="O108" s="32"/>
      <c r="P108" s="33"/>
    </row>
    <row r="109" spans="1:16" ht="12.75">
      <c r="A109" s="2" t="s">
        <v>22</v>
      </c>
      <c r="B109" s="34">
        <f>SUM(B96:B107)</f>
        <v>0</v>
      </c>
      <c r="C109" s="34"/>
      <c r="D109" s="35"/>
      <c r="E109" s="36">
        <f>IF(B109*1.27&lt;=5000000,B109*1.27*17%,((B109*1.27-5000000)*32%)+850000)</f>
        <v>0</v>
      </c>
      <c r="F109" s="46">
        <f>IF(B109*1.27&lt;=3188000,181200,181200-((B109*1.27-3188000)*12%))</f>
        <v>181200</v>
      </c>
      <c r="G109" s="36">
        <f>(B109*8%)</f>
        <v>0</v>
      </c>
      <c r="H109" s="36">
        <f>(B109*1.5%)</f>
        <v>0</v>
      </c>
      <c r="I109" s="36">
        <f>(B109*4%)</f>
        <v>0</v>
      </c>
      <c r="J109" s="36">
        <f>(B109*2%)</f>
        <v>0</v>
      </c>
      <c r="K109" s="36">
        <f>(B109*1.5%)</f>
        <v>0</v>
      </c>
      <c r="L109" s="22"/>
      <c r="M109" s="37"/>
      <c r="N109" s="21"/>
      <c r="O109" s="21"/>
      <c r="P109" s="23"/>
    </row>
    <row r="110" spans="1:16" ht="13.5" thickBot="1">
      <c r="A110" s="3" t="s">
        <v>23</v>
      </c>
      <c r="B110" s="38">
        <f>B109-B108</f>
        <v>0</v>
      </c>
      <c r="C110" s="38"/>
      <c r="D110" s="39"/>
      <c r="E110" s="39">
        <f aca="true" t="shared" si="72" ref="E110:K110">E109-E108</f>
        <v>0</v>
      </c>
      <c r="F110" s="47">
        <f t="shared" si="72"/>
        <v>181200</v>
      </c>
      <c r="G110" s="39">
        <f t="shared" si="72"/>
        <v>0</v>
      </c>
      <c r="H110" s="39">
        <f t="shared" si="72"/>
        <v>0</v>
      </c>
      <c r="I110" s="39">
        <f t="shared" si="72"/>
        <v>0</v>
      </c>
      <c r="J110" s="39">
        <f t="shared" si="72"/>
        <v>0</v>
      </c>
      <c r="K110" s="39">
        <f t="shared" si="72"/>
        <v>0</v>
      </c>
      <c r="L110" s="40"/>
      <c r="M110" s="41"/>
      <c r="N110" s="42"/>
      <c r="O110" s="42"/>
      <c r="P110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</dc:creator>
  <cp:keywords/>
  <dc:description/>
  <cp:lastModifiedBy>Gizi</cp:lastModifiedBy>
  <cp:lastPrinted>2009-05-22T08:13:46Z</cp:lastPrinted>
  <dcterms:created xsi:type="dcterms:W3CDTF">2009-05-15T07:55:53Z</dcterms:created>
  <dcterms:modified xsi:type="dcterms:W3CDTF">2010-07-22T12:20:39Z</dcterms:modified>
  <cp:category/>
  <cp:version/>
  <cp:contentType/>
  <cp:contentStatus/>
</cp:coreProperties>
</file>